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35" windowHeight="5160" activeTab="0"/>
  </bookViews>
  <sheets>
    <sheet name="NSF Prop. Wksheet" sheetId="1" r:id="rId1"/>
    <sheet name="Year 1" sheetId="2" r:id="rId2"/>
    <sheet name="Year 2" sheetId="3" r:id="rId3"/>
    <sheet name="Year 3" sheetId="4" r:id="rId4"/>
    <sheet name="Year 4" sheetId="5" r:id="rId5"/>
    <sheet name="Year 5" sheetId="6" r:id="rId6"/>
    <sheet name="Summary" sheetId="7" r:id="rId7"/>
  </sheets>
  <definedNames>
    <definedName name="_xlnm.Print_Area" localSheetId="0">'NSF Prop. Wksheet'!$A$1:$T$71</definedName>
  </definedNames>
  <calcPr fullCalcOnLoad="1"/>
</workbook>
</file>

<file path=xl/comments1.xml><?xml version="1.0" encoding="utf-8"?>
<comments xmlns="http://schemas.openxmlformats.org/spreadsheetml/2006/main">
  <authors>
    <author>CROUCH , SHARON K</author>
  </authors>
  <commentList>
    <comment ref="B18" authorId="0">
      <text>
        <r>
          <rPr>
            <b/>
            <sz val="9"/>
            <rFont val="Tahoma"/>
            <family val="2"/>
          </rPr>
          <t>If not carrying full fringe, adjust fringe formula below.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# of months - EXP: if 2 students per year 24 months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<sst xmlns="http://schemas.openxmlformats.org/spreadsheetml/2006/main" count="421" uniqueCount="121">
  <si>
    <t>Year 1</t>
  </si>
  <si>
    <t>Year 2</t>
  </si>
  <si>
    <t>Year 3</t>
  </si>
  <si>
    <t>Year 4</t>
  </si>
  <si>
    <t>Year 5</t>
  </si>
  <si>
    <t>A: Senior Personnel</t>
  </si>
  <si>
    <t>B: Other Personnel</t>
  </si>
  <si>
    <t>C: Fringe Benefits Rate:</t>
  </si>
  <si>
    <t>Full</t>
  </si>
  <si>
    <t>Partial</t>
  </si>
  <si>
    <t>Total Fringe Benefits</t>
  </si>
  <si>
    <t>D: Permanent Equipment</t>
  </si>
  <si>
    <t>Domestic</t>
  </si>
  <si>
    <t>Foreign</t>
  </si>
  <si>
    <t>Total Participant Costs</t>
  </si>
  <si>
    <t>G: Other Direct Costs</t>
  </si>
  <si>
    <t>Total Other Direct Costs</t>
  </si>
  <si>
    <t>H: Total Direct Costs (A through H)</t>
  </si>
  <si>
    <t>J: Total Direct and Indirect Costs H+I</t>
  </si>
  <si>
    <t>Total Salaries and Wages</t>
  </si>
  <si>
    <t xml:space="preserve">SUMMARY </t>
  </si>
  <si>
    <t>PROPOSAL BUDGET</t>
  </si>
  <si>
    <t>ORGANIZATION</t>
  </si>
  <si>
    <t xml:space="preserve"> PROPOSAL NO.</t>
  </si>
  <si>
    <t xml:space="preserve">       DURATION (MONTHS)</t>
  </si>
  <si>
    <t>PROPOSED</t>
  </si>
  <si>
    <t>GRANTED</t>
  </si>
  <si>
    <t>PRINCIPAL INVESTIGATOR/PROJECT DIRECTOR</t>
  </si>
  <si>
    <t xml:space="preserve">  AWARD NO.</t>
  </si>
  <si>
    <t>NSF Funded</t>
  </si>
  <si>
    <t>Funds</t>
  </si>
  <si>
    <t>Requested By</t>
  </si>
  <si>
    <t>Granted By NSF</t>
  </si>
  <si>
    <t>Cal.</t>
  </si>
  <si>
    <t>Acad.</t>
  </si>
  <si>
    <t>Proposer</t>
  </si>
  <si>
    <t>(if Different)</t>
  </si>
  <si>
    <t>B. Other Personnel (show numbers in brackets)</t>
  </si>
  <si>
    <t>C. Fringe Benefits (if charged as direct costs)</t>
  </si>
  <si>
    <t xml:space="preserve">     </t>
  </si>
  <si>
    <t>F. Participant Support Costs</t>
  </si>
  <si>
    <t>G. Other Direct Costs</t>
  </si>
  <si>
    <t>H. Total Direct Costs (A through G)</t>
  </si>
  <si>
    <t>J. Total Direct and Indirect Costs( H + I)</t>
  </si>
  <si>
    <t>L. Amount of This Request (J) or (J Minus K)</t>
  </si>
  <si>
    <t>PI/PD Typed Name &amp; Signature*</t>
  </si>
  <si>
    <t>Date</t>
  </si>
  <si>
    <t xml:space="preserve">     For NSF Use Only</t>
  </si>
  <si>
    <t>Indirect Cost Rate Verification</t>
  </si>
  <si>
    <t>Inst. Rep. Typed Name &amp; Signature*</t>
  </si>
  <si>
    <t>Dt. Ckd.</t>
  </si>
  <si>
    <t>Dt. of Rate Sheet</t>
  </si>
  <si>
    <t>Initials - DGC</t>
  </si>
  <si>
    <t>Rate</t>
  </si>
  <si>
    <t>Sum.</t>
  </si>
  <si>
    <t>Effort</t>
  </si>
  <si>
    <t>Inflation Factor</t>
  </si>
  <si>
    <t>I: Indirect Costs Rate = *</t>
  </si>
  <si>
    <t>Total</t>
  </si>
  <si>
    <t>D. Equipment (List Item and Dollar Amount for Each Item exceeding $5,000)</t>
  </si>
  <si>
    <t>I. Indirect Costs (F&amp;A) (Specify Rate and Base)</t>
  </si>
  <si>
    <t>Applied to all Direct Costs less Line Items D and G6 @</t>
  </si>
  <si>
    <t>NSF Form 1030 (10/97) Supersedes All Previous Editions</t>
  </si>
  <si>
    <t>*Signatures Required Only for Revised Budget (GPG 111.B)</t>
  </si>
  <si>
    <t>7. Total Senior Personnel</t>
  </si>
  <si>
    <t>A. SENIOR PERSONNEL: PI/PD. CO-PI's, Faculty and Other Senior Associates (List each separately with title, A.7. Show number in brackets)</t>
  </si>
  <si>
    <t>Person Months</t>
  </si>
  <si>
    <t>(    )Total Senior Personnel (1-6)</t>
  </si>
  <si>
    <t>Total Salaries and Wages (A+B)</t>
  </si>
  <si>
    <t>Total Equipment</t>
  </si>
  <si>
    <t xml:space="preserve">  1. Domestic (inc. Canada, Mexico, &amp; U.S. Possessions)</t>
  </si>
  <si>
    <t xml:space="preserve">  2. Foreign</t>
  </si>
  <si>
    <t xml:space="preserve">E. Travel </t>
  </si>
  <si>
    <t>Stipends</t>
  </si>
  <si>
    <t>Travel</t>
  </si>
  <si>
    <t>Subsistence</t>
  </si>
  <si>
    <t>Other</t>
  </si>
  <si>
    <t>Materials and Supplies</t>
  </si>
  <si>
    <t>Consultant Services</t>
  </si>
  <si>
    <t>Computer Services</t>
  </si>
  <si>
    <t>Publication Costs/Documentation/Dissemination</t>
  </si>
  <si>
    <r>
      <t xml:space="preserve">Other - </t>
    </r>
    <r>
      <rPr>
        <b/>
        <sz val="9"/>
        <rFont val="Helv"/>
        <family val="0"/>
      </rPr>
      <t>Graduate Tuition Remission</t>
    </r>
  </si>
  <si>
    <t>(    ) Secretarial - Clerical (if charged directly)</t>
  </si>
  <si>
    <t>Total Salaries, Wages and Fringe Benefits (A+B+C)</t>
  </si>
  <si>
    <t>Total Indirect Costs (F&amp;A)</t>
  </si>
  <si>
    <t>K. Residual Funds (if for further support of current projects see GPG ll.D.7.j.)</t>
  </si>
  <si>
    <t>M. Cost-Sharing: Proposed Level</t>
  </si>
  <si>
    <t>Agreed Level if Different:</t>
  </si>
  <si>
    <t>Total Salaries, Wages, and FB</t>
  </si>
  <si>
    <t>Total Travel</t>
  </si>
  <si>
    <t>K. Residual Funds (if for further support of current project)</t>
  </si>
  <si>
    <t>L. Cost Sharing: Proposed Level</t>
  </si>
  <si>
    <t>L. Amount of this Request (J) or (J minus K)</t>
  </si>
  <si>
    <t>(    ) Undergraduate Students</t>
  </si>
  <si>
    <t>(       ) Total Participant Costs</t>
  </si>
  <si>
    <t>FOR NSF USE ONLY</t>
  </si>
  <si>
    <t>Total Project Summary</t>
  </si>
  <si>
    <t>PI:</t>
  </si>
  <si>
    <t>5. NSF Budget Worksheet  - For Internal Use Only</t>
  </si>
  <si>
    <t>Georgia Tech Research Corporation</t>
  </si>
  <si>
    <t>Applied to all Direct Costs less Line Items D, G6 @</t>
  </si>
  <si>
    <t>(  1  )Total Senior Personnel (1-6)</t>
  </si>
  <si>
    <t>E. Travel</t>
  </si>
  <si>
    <t>Time</t>
  </si>
  <si>
    <t>(    ) Other; stipend for GT students</t>
  </si>
  <si>
    <t>F: Participant Support Costs; non-GT!</t>
  </si>
  <si>
    <t xml:space="preserve"> </t>
  </si>
  <si>
    <t>** Indirect Costs only apply to the first $25,000 of EACH sub award (must be added to formula in cell for indirect costs)</t>
  </si>
  <si>
    <t>* Applied to all Direct Costs Less Line Items D and G6, part.support and sub-agreement costs beyond first $25,000</t>
  </si>
  <si>
    <t>GRA fringe</t>
  </si>
  <si>
    <t>P.I.</t>
  </si>
  <si>
    <t>Co-PI</t>
  </si>
  <si>
    <t># of</t>
  </si>
  <si>
    <t>Months</t>
  </si>
  <si>
    <t>Applied to all Direct Costs less Line Items D, F and G6 @</t>
  </si>
  <si>
    <t>Monthly</t>
  </si>
  <si>
    <t>(   ) Post Doctoral Associates</t>
  </si>
  <si>
    <t>(   ) Graduate Students</t>
  </si>
  <si>
    <t>(   ) Other professionals (technician,programmer, etc.)</t>
  </si>
  <si>
    <t>Subawards - Subcontractors (over 25K)</t>
  </si>
  <si>
    <t>Subawards - Subcontractors (first 25K)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</si>
</sst>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  <numFmt numFmtId="166" formatCode="0.0%"/>
    <numFmt numFmtId="167" formatCode="&quot;$&quot;#,##0.00"/>
    <numFmt numFmtId="168" formatCode="#,##0.0"/>
    <numFmt numFmtId="169" formatCode="&quot;$&quot;#,##0.0_);[Red]\(&quot;$&quot;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4"/>
      <name val="Helv"/>
      <family val="0"/>
    </font>
    <font>
      <b/>
      <sz val="14"/>
      <color indexed="18"/>
      <name val="Helv"/>
      <family val="0"/>
    </font>
    <font>
      <sz val="14"/>
      <color indexed="18"/>
      <name val="Helv"/>
      <family val="0"/>
    </font>
    <font>
      <b/>
      <sz val="10"/>
      <color indexed="10"/>
      <name val="Helv"/>
      <family val="0"/>
    </font>
    <font>
      <sz val="10"/>
      <color indexed="10"/>
      <name val="Helv"/>
      <family val="0"/>
    </font>
    <font>
      <b/>
      <sz val="9"/>
      <name val="Helv"/>
      <family val="0"/>
    </font>
    <font>
      <b/>
      <sz val="10"/>
      <color indexed="18"/>
      <name val="Helv"/>
      <family val="0"/>
    </font>
    <font>
      <sz val="10"/>
      <color indexed="18"/>
      <name val="Helv"/>
      <family val="0"/>
    </font>
    <font>
      <sz val="9"/>
      <name val="Helv"/>
      <family val="0"/>
    </font>
    <font>
      <b/>
      <sz val="9"/>
      <color indexed="18"/>
      <name val="Helv"/>
      <family val="0"/>
    </font>
    <font>
      <sz val="9"/>
      <color indexed="18"/>
      <name val="Helv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10"/>
      <name val="MS Sans Serif"/>
      <family val="0"/>
    </font>
    <font>
      <sz val="7"/>
      <name val="Small Fonts"/>
      <family val="0"/>
    </font>
    <font>
      <b/>
      <sz val="7"/>
      <name val="Small Fonts"/>
      <family val="0"/>
    </font>
    <font>
      <sz val="6"/>
      <name val="Small Fonts"/>
      <family val="0"/>
    </font>
    <font>
      <b/>
      <i/>
      <sz val="7"/>
      <name val="Small Fonts"/>
      <family val="0"/>
    </font>
    <font>
      <i/>
      <sz val="7"/>
      <name val="Small Fonts"/>
      <family val="0"/>
    </font>
    <font>
      <b/>
      <sz val="8"/>
      <color indexed="18"/>
      <name val="MS Sans Serif"/>
      <family val="0"/>
    </font>
    <font>
      <b/>
      <sz val="7"/>
      <color indexed="18"/>
      <name val="Small Fonts"/>
      <family val="0"/>
    </font>
    <font>
      <b/>
      <sz val="7"/>
      <color indexed="10"/>
      <name val="Small Fonts"/>
      <family val="0"/>
    </font>
    <font>
      <b/>
      <sz val="9"/>
      <color indexed="10"/>
      <name val="Helv"/>
      <family val="0"/>
    </font>
    <font>
      <sz val="9"/>
      <color indexed="10"/>
      <name val="Helv"/>
      <family val="0"/>
    </font>
    <font>
      <b/>
      <sz val="8"/>
      <name val="Helv"/>
      <family val="0"/>
    </font>
    <font>
      <b/>
      <sz val="8"/>
      <color indexed="10"/>
      <name val="Helv"/>
      <family val="0"/>
    </font>
    <font>
      <sz val="8"/>
      <name val="Helv"/>
      <family val="0"/>
    </font>
    <font>
      <sz val="9"/>
      <name val="MS Sans Serif"/>
      <family val="0"/>
    </font>
    <font>
      <sz val="8"/>
      <color indexed="10"/>
      <name val="MS Sans Serif"/>
      <family val="2"/>
    </font>
    <font>
      <b/>
      <sz val="9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6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Helv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 horizontal="center"/>
    </xf>
    <xf numFmtId="7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15" fillId="1" borderId="11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1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1" borderId="16" xfId="0" applyFill="1" applyBorder="1" applyAlignment="1">
      <alignment/>
    </xf>
    <xf numFmtId="0" fontId="0" fillId="1" borderId="17" xfId="0" applyFill="1" applyBorder="1" applyAlignment="1">
      <alignment/>
    </xf>
    <xf numFmtId="0" fontId="0" fillId="1" borderId="18" xfId="0" applyFill="1" applyBorder="1" applyAlignment="1">
      <alignment/>
    </xf>
    <xf numFmtId="0" fontId="0" fillId="1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5" fillId="0" borderId="25" xfId="0" applyFont="1" applyBorder="1" applyAlignment="1">
      <alignment/>
    </xf>
    <xf numFmtId="0" fontId="0" fillId="0" borderId="26" xfId="0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7" fontId="0" fillId="0" borderId="0" xfId="0" applyNumberFormat="1" applyFont="1" applyBorder="1" applyAlignment="1">
      <alignment/>
    </xf>
    <xf numFmtId="6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7" fontId="12" fillId="0" borderId="0" xfId="0" applyNumberFormat="1" applyFont="1" applyBorder="1" applyAlignment="1">
      <alignment/>
    </xf>
    <xf numFmtId="7" fontId="12" fillId="0" borderId="0" xfId="0" applyNumberFormat="1" applyFont="1" applyAlignment="1">
      <alignment/>
    </xf>
    <xf numFmtId="0" fontId="0" fillId="0" borderId="30" xfId="0" applyFont="1" applyBorder="1" applyAlignment="1">
      <alignment/>
    </xf>
    <xf numFmtId="40" fontId="12" fillId="0" borderId="31" xfId="0" applyNumberFormat="1" applyFont="1" applyBorder="1" applyAlignment="1">
      <alignment/>
    </xf>
    <xf numFmtId="0" fontId="14" fillId="0" borderId="30" xfId="0" applyFont="1" applyBorder="1" applyAlignment="1">
      <alignment/>
    </xf>
    <xf numFmtId="0" fontId="12" fillId="0" borderId="30" xfId="0" applyFont="1" applyBorder="1" applyAlignment="1">
      <alignment/>
    </xf>
    <xf numFmtId="2" fontId="12" fillId="0" borderId="30" xfId="0" applyNumberFormat="1" applyFont="1" applyBorder="1" applyAlignment="1">
      <alignment horizontal="center"/>
    </xf>
    <xf numFmtId="10" fontId="12" fillId="0" borderId="30" xfId="0" applyNumberFormat="1" applyFont="1" applyBorder="1" applyAlignment="1">
      <alignment/>
    </xf>
    <xf numFmtId="166" fontId="13" fillId="0" borderId="30" xfId="0" applyNumberFormat="1" applyFont="1" applyBorder="1" applyAlignment="1">
      <alignment/>
    </xf>
    <xf numFmtId="0" fontId="12" fillId="0" borderId="30" xfId="0" applyFont="1" applyBorder="1" applyAlignment="1">
      <alignment/>
    </xf>
    <xf numFmtId="40" fontId="12" fillId="0" borderId="0" xfId="0" applyNumberFormat="1" applyFont="1" applyBorder="1" applyAlignment="1">
      <alignment/>
    </xf>
    <xf numFmtId="39" fontId="12" fillId="0" borderId="0" xfId="0" applyNumberFormat="1" applyFont="1" applyBorder="1" applyAlignment="1">
      <alignment/>
    </xf>
    <xf numFmtId="7" fontId="12" fillId="0" borderId="30" xfId="0" applyNumberFormat="1" applyFont="1" applyBorder="1" applyAlignment="1">
      <alignment/>
    </xf>
    <xf numFmtId="39" fontId="12" fillId="0" borderId="30" xfId="0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7" fontId="0" fillId="0" borderId="30" xfId="0" applyNumberFormat="1" applyFont="1" applyBorder="1" applyAlignment="1">
      <alignment/>
    </xf>
    <xf numFmtId="40" fontId="12" fillId="0" borderId="0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40" fontId="12" fillId="0" borderId="32" xfId="0" applyNumberFormat="1" applyFont="1" applyBorder="1" applyAlignment="1">
      <alignment/>
    </xf>
    <xf numFmtId="6" fontId="14" fillId="0" borderId="0" xfId="0" applyNumberFormat="1" applyFont="1" applyBorder="1" applyAlignment="1">
      <alignment horizontal="center"/>
    </xf>
    <xf numFmtId="6" fontId="12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7" fontId="1" fillId="0" borderId="0" xfId="0" applyNumberFormat="1" applyFont="1" applyFill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0" fontId="0" fillId="0" borderId="31" xfId="0" applyNumberFormat="1" applyFont="1" applyBorder="1" applyAlignment="1">
      <alignment/>
    </xf>
    <xf numFmtId="40" fontId="0" fillId="0" borderId="31" xfId="0" applyNumberFormat="1" applyFont="1" applyFill="1" applyBorder="1" applyAlignment="1">
      <alignment/>
    </xf>
    <xf numFmtId="40" fontId="12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166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/>
    </xf>
    <xf numFmtId="6" fontId="2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left"/>
    </xf>
    <xf numFmtId="166" fontId="7" fillId="0" borderId="0" xfId="0" applyNumberFormat="1" applyFont="1" applyFill="1" applyAlignment="1">
      <alignment/>
    </xf>
    <xf numFmtId="6" fontId="26" fillId="0" borderId="0" xfId="0" applyNumberFormat="1" applyFont="1" applyFill="1" applyAlignment="1">
      <alignment horizontal="center"/>
    </xf>
    <xf numFmtId="166" fontId="7" fillId="0" borderId="30" xfId="0" applyNumberFormat="1" applyFont="1" applyBorder="1" applyAlignment="1">
      <alignment/>
    </xf>
    <xf numFmtId="166" fontId="7" fillId="0" borderId="31" xfId="0" applyNumberFormat="1" applyFont="1" applyBorder="1" applyAlignment="1">
      <alignment/>
    </xf>
    <xf numFmtId="166" fontId="7" fillId="0" borderId="30" xfId="0" applyNumberFormat="1" applyFont="1" applyFill="1" applyBorder="1" applyAlignment="1">
      <alignment/>
    </xf>
    <xf numFmtId="166" fontId="7" fillId="0" borderId="31" xfId="0" applyNumberFormat="1" applyFont="1" applyFill="1" applyBorder="1" applyAlignment="1">
      <alignment/>
    </xf>
    <xf numFmtId="2" fontId="1" fillId="34" borderId="3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35" borderId="31" xfId="0" applyNumberFormat="1" applyFont="1" applyFill="1" applyBorder="1" applyAlignment="1">
      <alignment horizontal="center"/>
    </xf>
    <xf numFmtId="2" fontId="1" fillId="36" borderId="31" xfId="0" applyNumberFormat="1" applyFont="1" applyFill="1" applyBorder="1" applyAlignment="1">
      <alignment horizontal="center"/>
    </xf>
    <xf numFmtId="166" fontId="7" fillId="0" borderId="32" xfId="0" applyNumberFormat="1" applyFont="1" applyBorder="1" applyAlignment="1">
      <alignment/>
    </xf>
    <xf numFmtId="166" fontId="7" fillId="0" borderId="32" xfId="0" applyNumberFormat="1" applyFont="1" applyFill="1" applyBorder="1" applyAlignment="1">
      <alignment/>
    </xf>
    <xf numFmtId="7" fontId="1" fillId="33" borderId="0" xfId="0" applyNumberFormat="1" applyFont="1" applyFill="1" applyBorder="1" applyAlignment="1">
      <alignment horizontal="center"/>
    </xf>
    <xf numFmtId="7" fontId="1" fillId="0" borderId="0" xfId="0" applyNumberFormat="1" applyFont="1" applyFill="1" applyBorder="1" applyAlignment="1" quotePrefix="1">
      <alignment horizontal="center"/>
    </xf>
    <xf numFmtId="0" fontId="14" fillId="0" borderId="0" xfId="0" applyFont="1" applyBorder="1" applyAlignment="1">
      <alignment/>
    </xf>
    <xf numFmtId="40" fontId="14" fillId="0" borderId="31" xfId="0" applyNumberFormat="1" applyFont="1" applyBorder="1" applyAlignment="1">
      <alignment/>
    </xf>
    <xf numFmtId="8" fontId="14" fillId="0" borderId="0" xfId="0" applyNumberFormat="1" applyFont="1" applyBorder="1" applyAlignment="1">
      <alignment/>
    </xf>
    <xf numFmtId="8" fontId="14" fillId="0" borderId="30" xfId="0" applyNumberFormat="1" applyFont="1" applyBorder="1" applyAlignment="1">
      <alignment/>
    </xf>
    <xf numFmtId="0" fontId="11" fillId="0" borderId="0" xfId="0" applyFont="1" applyAlignment="1">
      <alignment/>
    </xf>
    <xf numFmtId="7" fontId="14" fillId="0" borderId="0" xfId="0" applyNumberFormat="1" applyFont="1" applyBorder="1" applyAlignment="1">
      <alignment/>
    </xf>
    <xf numFmtId="7" fontId="14" fillId="0" borderId="30" xfId="0" applyNumberFormat="1" applyFont="1" applyBorder="1" applyAlignment="1">
      <alignment/>
    </xf>
    <xf numFmtId="10" fontId="14" fillId="0" borderId="0" xfId="0" applyNumberFormat="1" applyFont="1" applyBorder="1" applyAlignment="1">
      <alignment/>
    </xf>
    <xf numFmtId="10" fontId="14" fillId="0" borderId="30" xfId="0" applyNumberFormat="1" applyFont="1" applyBorder="1" applyAlignment="1">
      <alignment/>
    </xf>
    <xf numFmtId="39" fontId="14" fillId="0" borderId="0" xfId="0" applyNumberFormat="1" applyFont="1" applyBorder="1" applyAlignment="1">
      <alignment/>
    </xf>
    <xf numFmtId="39" fontId="14" fillId="0" borderId="30" xfId="0" applyNumberFormat="1" applyFont="1" applyBorder="1" applyAlignment="1">
      <alignment/>
    </xf>
    <xf numFmtId="0" fontId="14" fillId="0" borderId="30" xfId="0" applyFont="1" applyBorder="1" applyAlignment="1">
      <alignment/>
    </xf>
    <xf numFmtId="167" fontId="13" fillId="0" borderId="0" xfId="0" applyNumberFormat="1" applyFont="1" applyBorder="1" applyAlignment="1">
      <alignment/>
    </xf>
    <xf numFmtId="167" fontId="13" fillId="0" borderId="33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167" fontId="10" fillId="0" borderId="0" xfId="0" applyNumberFormat="1" applyFont="1" applyAlignment="1">
      <alignment/>
    </xf>
    <xf numFmtId="0" fontId="15" fillId="0" borderId="21" xfId="0" applyFont="1" applyBorder="1" applyAlignment="1">
      <alignment/>
    </xf>
    <xf numFmtId="0" fontId="0" fillId="0" borderId="34" xfId="0" applyBorder="1" applyAlignment="1">
      <alignment/>
    </xf>
    <xf numFmtId="165" fontId="30" fillId="0" borderId="35" xfId="0" applyNumberFormat="1" applyFont="1" applyBorder="1" applyAlignment="1">
      <alignment/>
    </xf>
    <xf numFmtId="165" fontId="30" fillId="0" borderId="36" xfId="0" applyNumberFormat="1" applyFont="1" applyBorder="1" applyAlignment="1">
      <alignment/>
    </xf>
    <xf numFmtId="0" fontId="0" fillId="0" borderId="21" xfId="0" applyBorder="1" applyAlignment="1">
      <alignment/>
    </xf>
    <xf numFmtId="4" fontId="12" fillId="1" borderId="11" xfId="0" applyNumberFormat="1" applyFont="1" applyFill="1" applyBorder="1" applyAlignment="1">
      <alignment/>
    </xf>
    <xf numFmtId="4" fontId="12" fillId="1" borderId="27" xfId="0" applyNumberFormat="1" applyFont="1" applyFill="1" applyBorder="1" applyAlignment="1">
      <alignment/>
    </xf>
    <xf numFmtId="4" fontId="12" fillId="1" borderId="28" xfId="0" applyNumberFormat="1" applyFont="1" applyFill="1" applyBorder="1" applyAlignment="1">
      <alignment/>
    </xf>
    <xf numFmtId="4" fontId="12" fillId="1" borderId="29" xfId="0" applyNumberFormat="1" applyFont="1" applyFill="1" applyBorder="1" applyAlignment="1">
      <alignment/>
    </xf>
    <xf numFmtId="4" fontId="12" fillId="1" borderId="37" xfId="0" applyNumberFormat="1" applyFont="1" applyFill="1" applyBorder="1" applyAlignment="1">
      <alignment/>
    </xf>
    <xf numFmtId="4" fontId="12" fillId="1" borderId="38" xfId="0" applyNumberFormat="1" applyFont="1" applyFill="1" applyBorder="1" applyAlignment="1">
      <alignment/>
    </xf>
    <xf numFmtId="0" fontId="15" fillId="0" borderId="36" xfId="0" applyFont="1" applyBorder="1" applyAlignment="1">
      <alignment/>
    </xf>
    <xf numFmtId="0" fontId="15" fillId="0" borderId="35" xfId="0" applyFont="1" applyBorder="1" applyAlignment="1">
      <alignment/>
    </xf>
    <xf numFmtId="4" fontId="12" fillId="1" borderId="15" xfId="0" applyNumberFormat="1" applyFont="1" applyFill="1" applyBorder="1" applyAlignment="1">
      <alignment/>
    </xf>
    <xf numFmtId="165" fontId="30" fillId="0" borderId="0" xfId="0" applyNumberFormat="1" applyFont="1" applyBorder="1" applyAlignment="1">
      <alignment/>
    </xf>
    <xf numFmtId="166" fontId="28" fillId="0" borderId="0" xfId="0" applyNumberFormat="1" applyFont="1" applyBorder="1" applyAlignment="1">
      <alignment horizontal="center"/>
    </xf>
    <xf numFmtId="165" fontId="30" fillId="0" borderId="30" xfId="0" applyNumberFormat="1" applyFont="1" applyBorder="1" applyAlignment="1">
      <alignment/>
    </xf>
    <xf numFmtId="165" fontId="30" fillId="0" borderId="35" xfId="0" applyNumberFormat="1" applyFont="1" applyBorder="1" applyAlignment="1">
      <alignment horizontal="right"/>
    </xf>
    <xf numFmtId="165" fontId="15" fillId="0" borderId="35" xfId="0" applyNumberFormat="1" applyFont="1" applyBorder="1" applyAlignment="1">
      <alignment horizontal="right"/>
    </xf>
    <xf numFmtId="165" fontId="30" fillId="0" borderId="36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30" fillId="0" borderId="25" xfId="0" applyNumberFormat="1" applyFont="1" applyBorder="1" applyAlignment="1">
      <alignment/>
    </xf>
    <xf numFmtId="165" fontId="30" fillId="0" borderId="26" xfId="0" applyNumberFormat="1" applyFont="1" applyBorder="1" applyAlignment="1">
      <alignment/>
    </xf>
    <xf numFmtId="165" fontId="30" fillId="0" borderId="21" xfId="0" applyNumberFormat="1" applyFont="1" applyBorder="1" applyAlignment="1">
      <alignment/>
    </xf>
    <xf numFmtId="165" fontId="30" fillId="0" borderId="10" xfId="0" applyNumberFormat="1" applyFont="1" applyBorder="1" applyAlignment="1">
      <alignment/>
    </xf>
    <xf numFmtId="0" fontId="30" fillId="0" borderId="20" xfId="0" applyFont="1" applyBorder="1" applyAlignment="1">
      <alignment/>
    </xf>
    <xf numFmtId="44" fontId="31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167" fontId="13" fillId="0" borderId="0" xfId="0" applyNumberFormat="1" applyFont="1" applyBorder="1" applyAlignment="1">
      <alignment horizontal="left"/>
    </xf>
    <xf numFmtId="167" fontId="14" fillId="0" borderId="0" xfId="0" applyNumberFormat="1" applyFont="1" applyBorder="1" applyAlignment="1">
      <alignment horizontal="left"/>
    </xf>
    <xf numFmtId="167" fontId="14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167" fontId="11" fillId="0" borderId="0" xfId="0" applyNumberFormat="1" applyFont="1" applyAlignment="1">
      <alignment/>
    </xf>
    <xf numFmtId="0" fontId="14" fillId="0" borderId="0" xfId="0" applyFont="1" applyAlignment="1">
      <alignment/>
    </xf>
    <xf numFmtId="6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/>
    </xf>
    <xf numFmtId="44" fontId="3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41" fontId="17" fillId="0" borderId="0" xfId="0" applyNumberFormat="1" applyFont="1" applyAlignment="1">
      <alignment horizontal="right"/>
    </xf>
    <xf numFmtId="41" fontId="24" fillId="0" borderId="13" xfId="0" applyNumberFormat="1" applyFont="1" applyBorder="1" applyAlignment="1">
      <alignment horizontal="center"/>
    </xf>
    <xf numFmtId="41" fontId="25" fillId="0" borderId="27" xfId="0" applyNumberFormat="1" applyFont="1" applyBorder="1" applyAlignment="1">
      <alignment horizontal="center"/>
    </xf>
    <xf numFmtId="41" fontId="25" fillId="0" borderId="28" xfId="0" applyNumberFormat="1" applyFont="1" applyBorder="1" applyAlignment="1">
      <alignment horizontal="center"/>
    </xf>
    <xf numFmtId="41" fontId="25" fillId="0" borderId="29" xfId="0" applyNumberFormat="1" applyFont="1" applyBorder="1" applyAlignment="1">
      <alignment horizontal="center"/>
    </xf>
    <xf numFmtId="41" fontId="12" fillId="1" borderId="11" xfId="0" applyNumberFormat="1" applyFont="1" applyFill="1" applyBorder="1" applyAlignment="1">
      <alignment/>
    </xf>
    <xf numFmtId="41" fontId="12" fillId="1" borderId="27" xfId="0" applyNumberFormat="1" applyFont="1" applyFill="1" applyBorder="1" applyAlignment="1">
      <alignment/>
    </xf>
    <xf numFmtId="41" fontId="12" fillId="1" borderId="28" xfId="0" applyNumberFormat="1" applyFont="1" applyFill="1" applyBorder="1" applyAlignment="1">
      <alignment/>
    </xf>
    <xf numFmtId="41" fontId="12" fillId="1" borderId="15" xfId="0" applyNumberFormat="1" applyFont="1" applyFill="1" applyBorder="1" applyAlignment="1">
      <alignment/>
    </xf>
    <xf numFmtId="41" fontId="12" fillId="1" borderId="29" xfId="0" applyNumberFormat="1" applyFont="1" applyFill="1" applyBorder="1" applyAlignment="1">
      <alignment/>
    </xf>
    <xf numFmtId="41" fontId="12" fillId="1" borderId="37" xfId="0" applyNumberFormat="1" applyFont="1" applyFill="1" applyBorder="1" applyAlignment="1">
      <alignment/>
    </xf>
    <xf numFmtId="41" fontId="12" fillId="1" borderId="38" xfId="0" applyNumberFormat="1" applyFont="1" applyFill="1" applyBorder="1" applyAlignment="1">
      <alignment/>
    </xf>
    <xf numFmtId="41" fontId="20" fillId="0" borderId="21" xfId="0" applyNumberFormat="1" applyFont="1" applyBorder="1" applyAlignment="1">
      <alignment horizontal="center"/>
    </xf>
    <xf numFmtId="41" fontId="0" fillId="0" borderId="23" xfId="0" applyNumberFormat="1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6" fontId="9" fillId="33" borderId="0" xfId="0" applyNumberFormat="1" applyFont="1" applyFill="1" applyBorder="1" applyAlignment="1">
      <alignment horizontal="center"/>
    </xf>
    <xf numFmtId="42" fontId="12" fillId="0" borderId="11" xfId="0" applyNumberFormat="1" applyFont="1" applyBorder="1" applyAlignment="1">
      <alignment/>
    </xf>
    <xf numFmtId="42" fontId="12" fillId="0" borderId="11" xfId="0" applyNumberFormat="1" applyFont="1" applyFill="1" applyBorder="1" applyAlignment="1">
      <alignment/>
    </xf>
    <xf numFmtId="42" fontId="12" fillId="0" borderId="29" xfId="0" applyNumberFormat="1" applyFont="1" applyBorder="1" applyAlignment="1">
      <alignment/>
    </xf>
    <xf numFmtId="42" fontId="33" fillId="0" borderId="11" xfId="0" applyNumberFormat="1" applyFont="1" applyFill="1" applyBorder="1" applyAlignment="1">
      <alignment/>
    </xf>
    <xf numFmtId="42" fontId="31" fillId="0" borderId="21" xfId="0" applyNumberFormat="1" applyFont="1" applyFill="1" applyBorder="1" applyAlignment="1">
      <alignment/>
    </xf>
    <xf numFmtId="42" fontId="12" fillId="0" borderId="34" xfId="0" applyNumberFormat="1" applyFont="1" applyBorder="1" applyAlignment="1">
      <alignment/>
    </xf>
    <xf numFmtId="42" fontId="15" fillId="0" borderId="10" xfId="0" applyNumberFormat="1" applyFont="1" applyBorder="1" applyAlignment="1">
      <alignment/>
    </xf>
    <xf numFmtId="41" fontId="12" fillId="0" borderId="11" xfId="0" applyNumberFormat="1" applyFont="1" applyBorder="1" applyAlignment="1">
      <alignment/>
    </xf>
    <xf numFmtId="41" fontId="12" fillId="0" borderId="34" xfId="0" applyNumberFormat="1" applyFont="1" applyBorder="1" applyAlignment="1">
      <alignment/>
    </xf>
    <xf numFmtId="167" fontId="2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166" fontId="12" fillId="0" borderId="30" xfId="0" applyNumberFormat="1" applyFont="1" applyBorder="1" applyAlignment="1">
      <alignment horizontal="center"/>
    </xf>
    <xf numFmtId="7" fontId="28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165" fontId="30" fillId="0" borderId="25" xfId="0" applyNumberFormat="1" applyFont="1" applyBorder="1" applyAlignment="1">
      <alignment vertical="top" wrapText="1"/>
    </xf>
    <xf numFmtId="165" fontId="30" fillId="0" borderId="26" xfId="0" applyNumberFormat="1" applyFont="1" applyBorder="1" applyAlignment="1">
      <alignment vertical="top" wrapText="1"/>
    </xf>
    <xf numFmtId="165" fontId="30" fillId="0" borderId="25" xfId="0" applyNumberFormat="1" applyFont="1" applyBorder="1" applyAlignment="1">
      <alignment vertical="top"/>
    </xf>
    <xf numFmtId="165" fontId="30" fillId="0" borderId="26" xfId="0" applyNumberFormat="1" applyFont="1" applyBorder="1" applyAlignment="1">
      <alignment vertical="top"/>
    </xf>
    <xf numFmtId="168" fontId="14" fillId="0" borderId="0" xfId="42" applyNumberFormat="1" applyFont="1" applyBorder="1" applyAlignment="1">
      <alignment/>
    </xf>
    <xf numFmtId="168" fontId="12" fillId="0" borderId="0" xfId="42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6" fontId="30" fillId="2" borderId="0" xfId="43" applyNumberFormat="1" applyFont="1" applyFill="1" applyAlignment="1">
      <alignment/>
    </xf>
    <xf numFmtId="6" fontId="12" fillId="2" borderId="0" xfId="0" applyNumberFormat="1" applyFont="1" applyFill="1" applyBorder="1" applyAlignment="1">
      <alignment horizontal="center"/>
    </xf>
    <xf numFmtId="168" fontId="12" fillId="2" borderId="0" xfId="42" applyNumberFormat="1" applyFont="1" applyFill="1" applyBorder="1" applyAlignment="1">
      <alignment horizontal="center"/>
    </xf>
    <xf numFmtId="168" fontId="12" fillId="2" borderId="0" xfId="42" applyNumberFormat="1" applyFont="1" applyFill="1" applyBorder="1" applyAlignment="1">
      <alignment/>
    </xf>
    <xf numFmtId="4" fontId="12" fillId="2" borderId="0" xfId="42" applyNumberFormat="1" applyFont="1" applyFill="1" applyBorder="1" applyAlignment="1">
      <alignment horizontal="left"/>
    </xf>
    <xf numFmtId="3" fontId="12" fillId="2" borderId="0" xfId="42" applyNumberFormat="1" applyFont="1" applyFill="1" applyBorder="1" applyAlignment="1">
      <alignment/>
    </xf>
    <xf numFmtId="40" fontId="12" fillId="2" borderId="31" xfId="0" applyNumberFormat="1" applyFont="1" applyFill="1" applyBorder="1" applyAlignment="1">
      <alignment/>
    </xf>
    <xf numFmtId="6" fontId="7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6" fontId="12" fillId="0" borderId="0" xfId="0" applyNumberFormat="1" applyFont="1" applyBorder="1" applyAlignment="1">
      <alignment horizontal="left"/>
    </xf>
    <xf numFmtId="6" fontId="26" fillId="0" borderId="0" xfId="0" applyNumberFormat="1" applyFont="1" applyBorder="1" applyAlignment="1">
      <alignment horizontal="left"/>
    </xf>
    <xf numFmtId="6" fontId="27" fillId="0" borderId="0" xfId="0" applyNumberFormat="1" applyFont="1" applyBorder="1" applyAlignment="1">
      <alignment horizontal="left"/>
    </xf>
    <xf numFmtId="167" fontId="13" fillId="0" borderId="0" xfId="0" applyNumberFormat="1" applyFont="1" applyBorder="1" applyAlignment="1">
      <alignment horizontal="left"/>
    </xf>
    <xf numFmtId="6" fontId="13" fillId="0" borderId="0" xfId="0" applyNumberFormat="1" applyFont="1" applyBorder="1" applyAlignment="1">
      <alignment horizontal="left"/>
    </xf>
    <xf numFmtId="6" fontId="14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7" fontId="28" fillId="0" borderId="39" xfId="0" applyNumberFormat="1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42" xfId="0" applyNumberFormat="1" applyFont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30" fillId="0" borderId="37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0" fontId="0" fillId="0" borderId="47" xfId="0" applyBorder="1" applyAlignment="1">
      <alignment/>
    </xf>
    <xf numFmtId="0" fontId="15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15" fillId="0" borderId="39" xfId="0" applyFont="1" applyBorder="1" applyAlignment="1">
      <alignment/>
    </xf>
    <xf numFmtId="0" fontId="0" fillId="0" borderId="40" xfId="0" applyBorder="1" applyAlignment="1">
      <alignment/>
    </xf>
    <xf numFmtId="0" fontId="15" fillId="0" borderId="35" xfId="0" applyFont="1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15" fillId="0" borderId="38" xfId="0" applyFont="1" applyBorder="1" applyAlignment="1">
      <alignment/>
    </xf>
    <xf numFmtId="0" fontId="0" fillId="0" borderId="13" xfId="0" applyBorder="1" applyAlignment="1">
      <alignment/>
    </xf>
    <xf numFmtId="0" fontId="16" fillId="0" borderId="36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19" fillId="0" borderId="37" xfId="0" applyFont="1" applyBorder="1" applyAlignment="1">
      <alignment horizontal="center"/>
    </xf>
    <xf numFmtId="0" fontId="0" fillId="0" borderId="18" xfId="0" applyBorder="1" applyAlignment="1">
      <alignment/>
    </xf>
    <xf numFmtId="0" fontId="19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2" fillId="0" borderId="21" xfId="0" applyFont="1" applyBorder="1" applyAlignment="1">
      <alignment/>
    </xf>
    <xf numFmtId="0" fontId="15" fillId="0" borderId="3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0" fillId="0" borderId="26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2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5" fillId="0" borderId="36" xfId="0" applyFont="1" applyBorder="1" applyAlignment="1">
      <alignment/>
    </xf>
    <xf numFmtId="0" fontId="12" fillId="0" borderId="21" xfId="0" applyFont="1" applyBorder="1" applyAlignment="1" quotePrefix="1">
      <alignment/>
    </xf>
    <xf numFmtId="0" fontId="12" fillId="0" borderId="10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32" fillId="0" borderId="42" xfId="0" applyFont="1" applyBorder="1" applyAlignment="1">
      <alignment/>
    </xf>
    <xf numFmtId="0" fontId="30" fillId="0" borderId="21" xfId="0" applyFont="1" applyBorder="1" applyAlignment="1">
      <alignment horizontal="left"/>
    </xf>
    <xf numFmtId="0" fontId="30" fillId="0" borderId="34" xfId="0" applyFont="1" applyBorder="1" applyAlignment="1">
      <alignment horizontal="left"/>
    </xf>
    <xf numFmtId="0" fontId="15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" fillId="0" borderId="34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45" xfId="0" applyFont="1" applyBorder="1" applyAlignment="1">
      <alignment/>
    </xf>
    <xf numFmtId="0" fontId="15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4" fillId="0" borderId="42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8" fillId="0" borderId="3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5" xfId="0" applyBorder="1" applyAlignment="1">
      <alignment horizontal="left"/>
    </xf>
    <xf numFmtId="0" fontId="16" fillId="0" borderId="30" xfId="0" applyFont="1" applyBorder="1" applyAlignment="1">
      <alignment horizontal="right"/>
    </xf>
    <xf numFmtId="0" fontId="0" fillId="0" borderId="0" xfId="0" applyBorder="1" applyAlignment="1">
      <alignment horizontal="right"/>
    </xf>
    <xf numFmtId="7" fontId="23" fillId="0" borderId="40" xfId="0" applyNumberFormat="1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29" fillId="0" borderId="38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17" fillId="0" borderId="36" xfId="0" applyFont="1" applyBorder="1" applyAlignment="1">
      <alignment/>
    </xf>
    <xf numFmtId="0" fontId="32" fillId="0" borderId="25" xfId="0" applyFont="1" applyBorder="1" applyAlignment="1">
      <alignment/>
    </xf>
    <xf numFmtId="0" fontId="8" fillId="0" borderId="26" xfId="0" applyFont="1" applyBorder="1" applyAlignment="1">
      <alignment/>
    </xf>
    <xf numFmtId="41" fontId="23" fillId="0" borderId="51" xfId="0" applyNumberFormat="1" applyFont="1" applyBorder="1" applyAlignment="1">
      <alignment horizontal="center"/>
    </xf>
    <xf numFmtId="41" fontId="10" fillId="0" borderId="52" xfId="0" applyNumberFormat="1" applyFont="1" applyBorder="1" applyAlignment="1">
      <alignment horizontal="center"/>
    </xf>
    <xf numFmtId="41" fontId="0" fillId="0" borderId="52" xfId="0" applyNumberFormat="1" applyBorder="1" applyAlignment="1">
      <alignment/>
    </xf>
    <xf numFmtId="41" fontId="0" fillId="0" borderId="53" xfId="0" applyNumberFormat="1" applyBorder="1" applyAlignment="1">
      <alignment/>
    </xf>
    <xf numFmtId="41" fontId="18" fillId="0" borderId="27" xfId="0" applyNumberFormat="1" applyFon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41" fontId="24" fillId="0" borderId="48" xfId="0" applyNumberFormat="1" applyFont="1" applyBorder="1" applyAlignment="1">
      <alignment horizontal="center"/>
    </xf>
    <xf numFmtId="41" fontId="10" fillId="0" borderId="49" xfId="0" applyNumberFormat="1" applyFont="1" applyBorder="1" applyAlignment="1">
      <alignment horizontal="center"/>
    </xf>
    <xf numFmtId="0" fontId="28" fillId="0" borderId="21" xfId="0" applyFont="1" applyBorder="1" applyAlignment="1">
      <alignment vertical="top" wrapText="1"/>
    </xf>
    <xf numFmtId="41" fontId="19" fillId="0" borderId="37" xfId="0" applyNumberFormat="1" applyFont="1" applyBorder="1" applyAlignment="1">
      <alignment horizontal="center"/>
    </xf>
    <xf numFmtId="41" fontId="0" fillId="0" borderId="26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19" fillId="0" borderId="38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34" xfId="0" applyBorder="1" applyAlignment="1">
      <alignment wrapText="1"/>
    </xf>
    <xf numFmtId="0" fontId="16" fillId="0" borderId="3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103"/>
  <sheetViews>
    <sheetView showZeros="0" tabSelected="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55" sqref="O55"/>
    </sheetView>
  </sheetViews>
  <sheetFormatPr defaultColWidth="9.140625" defaultRowHeight="12.75"/>
  <cols>
    <col min="1" max="1" width="7.00390625" style="1" customWidth="1"/>
    <col min="2" max="2" width="33.8515625" style="8" customWidth="1"/>
    <col min="3" max="3" width="8.421875" style="80" customWidth="1"/>
    <col min="4" max="4" width="4.8515625" style="8" customWidth="1"/>
    <col min="5" max="5" width="6.28125" style="8" customWidth="1"/>
    <col min="6" max="6" width="11.421875" style="9" customWidth="1"/>
    <col min="7" max="7" width="2.28125" style="9" customWidth="1"/>
    <col min="8" max="8" width="6.28125" style="9" customWidth="1"/>
    <col min="9" max="9" width="11.421875" style="9" customWidth="1"/>
    <col min="10" max="10" width="2.8515625" style="9" customWidth="1"/>
    <col min="11" max="11" width="6.28125" style="9" customWidth="1"/>
    <col min="12" max="12" width="13.28125" style="9" customWidth="1"/>
    <col min="13" max="13" width="3.00390625" style="9" customWidth="1"/>
    <col min="14" max="14" width="6.28125" style="9" customWidth="1"/>
    <col min="15" max="15" width="11.28125" style="9" customWidth="1"/>
    <col min="16" max="16" width="3.28125" style="9" customWidth="1"/>
    <col min="17" max="17" width="6.28125" style="9" customWidth="1"/>
    <col min="18" max="18" width="11.421875" style="9" customWidth="1"/>
    <col min="19" max="19" width="3.57421875" style="9" customWidth="1"/>
    <col min="20" max="20" width="13.00390625" style="8" customWidth="1"/>
    <col min="21" max="16384" width="9.140625" style="8" customWidth="1"/>
  </cols>
  <sheetData>
    <row r="1" ht="18">
      <c r="A1" s="5" t="s">
        <v>98</v>
      </c>
    </row>
    <row r="2" spans="2:11" ht="21.75" customHeight="1">
      <c r="B2" s="6"/>
      <c r="D2" s="4"/>
      <c r="E2" s="4"/>
      <c r="F2" s="2"/>
      <c r="G2" s="2"/>
      <c r="H2" s="2"/>
      <c r="I2" s="2"/>
      <c r="J2" s="2"/>
      <c r="K2" s="2"/>
    </row>
    <row r="3" spans="1:18" s="100" customFormat="1" ht="9" customHeight="1">
      <c r="A3" s="99"/>
      <c r="C3" s="101"/>
      <c r="D3" s="216" t="s">
        <v>112</v>
      </c>
      <c r="I3" s="103"/>
      <c r="L3" s="102"/>
      <c r="O3" s="102"/>
      <c r="R3" s="102"/>
    </row>
    <row r="4" spans="3:20" ht="11.25" customHeight="1">
      <c r="C4" s="193" t="s">
        <v>115</v>
      </c>
      <c r="D4" s="216" t="s">
        <v>113</v>
      </c>
      <c r="F4" s="207"/>
      <c r="G4" s="3"/>
      <c r="H4" s="3"/>
      <c r="I4" s="207"/>
      <c r="J4" s="2"/>
      <c r="K4" s="2"/>
      <c r="L4" s="207"/>
      <c r="M4" s="2"/>
      <c r="N4" s="2"/>
      <c r="O4" s="207"/>
      <c r="P4" s="2"/>
      <c r="Q4" s="2"/>
      <c r="R4" s="2"/>
      <c r="S4" s="2"/>
      <c r="T4" s="192"/>
    </row>
    <row r="5" spans="1:20" s="91" customFormat="1" ht="12.75">
      <c r="A5" s="204" t="s">
        <v>97</v>
      </c>
      <c r="B5" s="205"/>
      <c r="C5" s="193" t="s">
        <v>53</v>
      </c>
      <c r="D5" s="89" t="s">
        <v>103</v>
      </c>
      <c r="E5" s="74" t="s">
        <v>55</v>
      </c>
      <c r="F5" s="117" t="s">
        <v>0</v>
      </c>
      <c r="G5" s="92"/>
      <c r="H5" s="117" t="s">
        <v>55</v>
      </c>
      <c r="I5" s="117" t="s">
        <v>1</v>
      </c>
      <c r="J5" s="92"/>
      <c r="K5" s="117" t="s">
        <v>55</v>
      </c>
      <c r="L5" s="117" t="s">
        <v>2</v>
      </c>
      <c r="M5" s="92"/>
      <c r="N5" s="117" t="s">
        <v>55</v>
      </c>
      <c r="O5" s="117" t="s">
        <v>3</v>
      </c>
      <c r="P5" s="92"/>
      <c r="Q5" s="117" t="s">
        <v>55</v>
      </c>
      <c r="R5" s="117" t="s">
        <v>4</v>
      </c>
      <c r="S5" s="118"/>
      <c r="T5" s="74" t="s">
        <v>58</v>
      </c>
    </row>
    <row r="6" spans="1:20" s="100" customFormat="1" ht="12.75" hidden="1">
      <c r="A6" s="99" t="s">
        <v>56</v>
      </c>
      <c r="C6" s="101"/>
      <c r="E6" s="107"/>
      <c r="F6" s="108"/>
      <c r="H6" s="107"/>
      <c r="I6" s="111">
        <v>1.05</v>
      </c>
      <c r="K6" s="107"/>
      <c r="L6" s="113">
        <v>1.1025</v>
      </c>
      <c r="N6" s="107"/>
      <c r="O6" s="114">
        <v>1.157625</v>
      </c>
      <c r="Q6" s="107"/>
      <c r="R6" s="111">
        <v>1.21550625</v>
      </c>
      <c r="T6" s="115"/>
    </row>
    <row r="7" spans="1:20" s="105" customFormat="1" ht="3" customHeight="1">
      <c r="A7" s="104"/>
      <c r="C7" s="106"/>
      <c r="E7" s="109"/>
      <c r="F7" s="110"/>
      <c r="H7" s="109"/>
      <c r="I7" s="112"/>
      <c r="K7" s="109"/>
      <c r="L7" s="112"/>
      <c r="N7" s="109"/>
      <c r="O7" s="112"/>
      <c r="Q7" s="109"/>
      <c r="R7" s="112"/>
      <c r="T7" s="116"/>
    </row>
    <row r="8" spans="1:20" s="10" customFormat="1" ht="14.25" customHeight="1">
      <c r="A8" s="225" t="s">
        <v>5</v>
      </c>
      <c r="B8" s="226"/>
      <c r="C8" s="56"/>
      <c r="D8" s="81"/>
      <c r="E8" s="62"/>
      <c r="F8" s="90"/>
      <c r="G8" s="81"/>
      <c r="H8" s="62"/>
      <c r="I8" s="95"/>
      <c r="J8" s="55"/>
      <c r="K8" s="75"/>
      <c r="L8" s="95"/>
      <c r="M8" s="55"/>
      <c r="N8" s="75"/>
      <c r="O8" s="95"/>
      <c r="P8" s="55"/>
      <c r="Q8" s="75"/>
      <c r="R8" s="96"/>
      <c r="S8" s="55"/>
      <c r="T8" s="77"/>
    </row>
    <row r="9" spans="1:20" ht="15" customHeight="1">
      <c r="A9" s="155">
        <v>1</v>
      </c>
      <c r="B9" s="58" t="s">
        <v>110</v>
      </c>
      <c r="C9" s="217"/>
      <c r="D9" s="219"/>
      <c r="E9" s="206"/>
      <c r="F9" s="63">
        <f aca="true" t="shared" si="0" ref="F9:F14">C9*D9</f>
        <v>0</v>
      </c>
      <c r="G9" s="70"/>
      <c r="H9" s="206" t="s">
        <v>106</v>
      </c>
      <c r="I9" s="63">
        <f aca="true" t="shared" si="1" ref="I9:I14">+F9*1.05</f>
        <v>0</v>
      </c>
      <c r="J9" s="70"/>
      <c r="K9" s="206" t="s">
        <v>106</v>
      </c>
      <c r="L9" s="63">
        <f aca="true" t="shared" si="2" ref="L9:L14">I9*1.05</f>
        <v>0</v>
      </c>
      <c r="M9" s="70"/>
      <c r="N9" s="206" t="s">
        <v>106</v>
      </c>
      <c r="O9" s="63">
        <f aca="true" t="shared" si="3" ref="O9:O14">+L9*1.05</f>
        <v>0</v>
      </c>
      <c r="P9" s="70"/>
      <c r="Q9" s="206"/>
      <c r="R9" s="63">
        <f aca="true" t="shared" si="4" ref="R9:R14">+O9*1.05</f>
        <v>0</v>
      </c>
      <c r="S9" s="70"/>
      <c r="T9" s="78">
        <f aca="true" t="shared" si="5" ref="T9:T15">SUM(R9,O9,L9,I9,F9)</f>
        <v>0</v>
      </c>
    </row>
    <row r="10" spans="1:20" ht="12.75">
      <c r="A10" s="155">
        <f>A9+1</f>
        <v>2</v>
      </c>
      <c r="B10" s="58" t="s">
        <v>111</v>
      </c>
      <c r="C10" s="217"/>
      <c r="D10" s="219"/>
      <c r="E10" s="206"/>
      <c r="F10" s="63">
        <f t="shared" si="0"/>
        <v>0</v>
      </c>
      <c r="G10" s="70"/>
      <c r="H10" s="206"/>
      <c r="I10" s="63">
        <f t="shared" si="1"/>
        <v>0</v>
      </c>
      <c r="J10" s="70"/>
      <c r="K10" s="206"/>
      <c r="L10" s="63">
        <f t="shared" si="2"/>
        <v>0</v>
      </c>
      <c r="M10" s="76"/>
      <c r="N10" s="206"/>
      <c r="O10" s="63">
        <f t="shared" si="3"/>
        <v>0</v>
      </c>
      <c r="P10" s="70"/>
      <c r="Q10" s="206"/>
      <c r="R10" s="63">
        <f t="shared" si="4"/>
        <v>0</v>
      </c>
      <c r="S10" s="70"/>
      <c r="T10" s="78">
        <f t="shared" si="5"/>
        <v>0</v>
      </c>
    </row>
    <row r="11" spans="1:20" ht="12.75">
      <c r="A11" s="155">
        <f>A10+1</f>
        <v>3</v>
      </c>
      <c r="B11" s="58"/>
      <c r="C11" s="218"/>
      <c r="D11" s="219"/>
      <c r="E11" s="206"/>
      <c r="F11" s="63">
        <f t="shared" si="0"/>
        <v>0</v>
      </c>
      <c r="G11" s="70"/>
      <c r="H11" s="206"/>
      <c r="I11" s="63">
        <f t="shared" si="1"/>
        <v>0</v>
      </c>
      <c r="J11" s="70"/>
      <c r="K11" s="206"/>
      <c r="L11" s="63">
        <f t="shared" si="2"/>
        <v>0</v>
      </c>
      <c r="M11" s="76"/>
      <c r="N11" s="206"/>
      <c r="O11" s="63">
        <f t="shared" si="3"/>
        <v>0</v>
      </c>
      <c r="P11" s="70"/>
      <c r="Q11" s="206"/>
      <c r="R11" s="63">
        <f t="shared" si="4"/>
        <v>0</v>
      </c>
      <c r="S11" s="70"/>
      <c r="T11" s="78">
        <f t="shared" si="5"/>
        <v>0</v>
      </c>
    </row>
    <row r="12" spans="1:20" ht="12.75">
      <c r="A12" s="155">
        <f>A11+1</f>
        <v>4</v>
      </c>
      <c r="B12" s="58"/>
      <c r="C12" s="218"/>
      <c r="D12" s="219"/>
      <c r="E12" s="206"/>
      <c r="F12" s="63">
        <f t="shared" si="0"/>
        <v>0</v>
      </c>
      <c r="G12" s="70"/>
      <c r="H12" s="206"/>
      <c r="I12" s="63">
        <f t="shared" si="1"/>
        <v>0</v>
      </c>
      <c r="J12" s="70"/>
      <c r="K12" s="206"/>
      <c r="L12" s="63">
        <f t="shared" si="2"/>
        <v>0</v>
      </c>
      <c r="M12" s="76"/>
      <c r="N12" s="206"/>
      <c r="O12" s="63">
        <f t="shared" si="3"/>
        <v>0</v>
      </c>
      <c r="P12" s="70"/>
      <c r="Q12" s="206"/>
      <c r="R12" s="63">
        <f t="shared" si="4"/>
        <v>0</v>
      </c>
      <c r="S12" s="70"/>
      <c r="T12" s="78">
        <f t="shared" si="5"/>
        <v>0</v>
      </c>
    </row>
    <row r="13" spans="1:20" ht="12.75">
      <c r="A13" s="155">
        <f>A12+1</f>
        <v>5</v>
      </c>
      <c r="B13" s="58"/>
      <c r="C13" s="218"/>
      <c r="D13" s="219"/>
      <c r="E13" s="206"/>
      <c r="F13" s="63">
        <f t="shared" si="0"/>
        <v>0</v>
      </c>
      <c r="G13" s="70"/>
      <c r="H13" s="206"/>
      <c r="I13" s="63">
        <f t="shared" si="1"/>
        <v>0</v>
      </c>
      <c r="J13" s="70"/>
      <c r="K13" s="206"/>
      <c r="L13" s="63">
        <f t="shared" si="2"/>
        <v>0</v>
      </c>
      <c r="M13" s="70"/>
      <c r="N13" s="206"/>
      <c r="O13" s="63">
        <f t="shared" si="3"/>
        <v>0</v>
      </c>
      <c r="P13" s="70"/>
      <c r="Q13" s="206"/>
      <c r="R13" s="63">
        <f t="shared" si="4"/>
        <v>0</v>
      </c>
      <c r="S13" s="70"/>
      <c r="T13" s="78">
        <f t="shared" si="5"/>
        <v>0</v>
      </c>
    </row>
    <row r="14" spans="1:20" ht="12.75">
      <c r="A14" s="155">
        <f>A13+1</f>
        <v>6</v>
      </c>
      <c r="B14" s="58"/>
      <c r="C14" s="218"/>
      <c r="D14" s="219"/>
      <c r="E14" s="206">
        <v>0</v>
      </c>
      <c r="F14" s="63">
        <f t="shared" si="0"/>
        <v>0</v>
      </c>
      <c r="G14" s="70"/>
      <c r="H14" s="206">
        <v>0</v>
      </c>
      <c r="I14" s="63">
        <f t="shared" si="1"/>
        <v>0</v>
      </c>
      <c r="J14" s="70"/>
      <c r="K14" s="206">
        <v>0</v>
      </c>
      <c r="L14" s="63">
        <f t="shared" si="2"/>
        <v>0</v>
      </c>
      <c r="M14" s="70"/>
      <c r="N14" s="206">
        <v>0</v>
      </c>
      <c r="O14" s="63">
        <f t="shared" si="3"/>
        <v>0</v>
      </c>
      <c r="P14" s="70"/>
      <c r="Q14" s="206">
        <v>0</v>
      </c>
      <c r="R14" s="63">
        <f t="shared" si="4"/>
        <v>0</v>
      </c>
      <c r="S14" s="70"/>
      <c r="T14" s="78">
        <f t="shared" si="5"/>
        <v>0</v>
      </c>
    </row>
    <row r="15" spans="1:20" s="123" customFormat="1" ht="12.75">
      <c r="A15" s="85" t="s">
        <v>64</v>
      </c>
      <c r="C15" s="79"/>
      <c r="D15" s="213"/>
      <c r="E15" s="64"/>
      <c r="F15" s="120">
        <f>SUM(F9:F14)</f>
        <v>0</v>
      </c>
      <c r="G15" s="121"/>
      <c r="H15" s="122"/>
      <c r="I15" s="120">
        <f>SUM(I9:I14)</f>
        <v>0</v>
      </c>
      <c r="J15" s="121"/>
      <c r="K15" s="122"/>
      <c r="L15" s="120">
        <f>SUM(L9:L14)</f>
        <v>0</v>
      </c>
      <c r="M15" s="121"/>
      <c r="N15" s="122"/>
      <c r="O15" s="120">
        <f>SUM(O9:O14)</f>
        <v>0</v>
      </c>
      <c r="P15" s="121"/>
      <c r="Q15" s="122"/>
      <c r="R15" s="120">
        <f>SUM(R9:R14)</f>
        <v>0</v>
      </c>
      <c r="S15" s="121"/>
      <c r="T15" s="78">
        <f t="shared" si="5"/>
        <v>0</v>
      </c>
    </row>
    <row r="16" spans="1:20" ht="4.5" customHeight="1">
      <c r="A16" s="86"/>
      <c r="B16" s="82"/>
      <c r="C16" s="56"/>
      <c r="D16" s="214"/>
      <c r="E16" s="65"/>
      <c r="F16" s="63"/>
      <c r="G16" s="60"/>
      <c r="H16" s="72"/>
      <c r="I16" s="63"/>
      <c r="J16" s="60"/>
      <c r="K16" s="72"/>
      <c r="L16" s="63"/>
      <c r="M16" s="60"/>
      <c r="N16" s="72"/>
      <c r="O16" s="63"/>
      <c r="P16" s="60"/>
      <c r="Q16" s="72"/>
      <c r="R16" s="63"/>
      <c r="S16" s="60"/>
      <c r="T16" s="78"/>
    </row>
    <row r="17" spans="1:20" s="10" customFormat="1" ht="12.75">
      <c r="A17" s="227" t="s">
        <v>6</v>
      </c>
      <c r="B17" s="228"/>
      <c r="C17" s="56"/>
      <c r="D17" s="214"/>
      <c r="E17" s="65"/>
      <c r="F17" s="63"/>
      <c r="G17" s="60"/>
      <c r="H17" s="72"/>
      <c r="I17" s="63"/>
      <c r="J17" s="60"/>
      <c r="K17" s="72"/>
      <c r="L17" s="63"/>
      <c r="M17" s="60"/>
      <c r="N17" s="72"/>
      <c r="O17" s="63"/>
      <c r="P17" s="60"/>
      <c r="Q17" s="72"/>
      <c r="R17" s="63"/>
      <c r="S17" s="60"/>
      <c r="T17" s="78"/>
    </row>
    <row r="18" spans="1:20" ht="12.75">
      <c r="A18" s="155">
        <v>1</v>
      </c>
      <c r="B18" s="58" t="s">
        <v>116</v>
      </c>
      <c r="C18" s="218"/>
      <c r="D18" s="220"/>
      <c r="E18" s="66"/>
      <c r="F18" s="63">
        <f aca="true" t="shared" si="6" ref="F18:F23">C18*D18</f>
        <v>0</v>
      </c>
      <c r="G18" s="60"/>
      <c r="H18" s="66"/>
      <c r="I18" s="63">
        <f>+F18*1.05</f>
        <v>0</v>
      </c>
      <c r="J18" s="60"/>
      <c r="K18" s="66"/>
      <c r="L18" s="63">
        <f>I18*1.05</f>
        <v>0</v>
      </c>
      <c r="M18" s="60"/>
      <c r="N18" s="66"/>
      <c r="O18" s="63">
        <f aca="true" t="shared" si="7" ref="O18:O23">+L18*1.05</f>
        <v>0</v>
      </c>
      <c r="P18" s="60"/>
      <c r="Q18" s="66"/>
      <c r="R18" s="63">
        <f aca="true" t="shared" si="8" ref="R18:R23">+O18*1.05</f>
        <v>0</v>
      </c>
      <c r="S18" s="60"/>
      <c r="T18" s="78">
        <f>SUM(R18,O18,L18,I18,F18)</f>
        <v>0</v>
      </c>
    </row>
    <row r="19" spans="1:21" ht="12.75">
      <c r="A19" s="155">
        <f>A18+1</f>
        <v>2</v>
      </c>
      <c r="B19" s="58" t="s">
        <v>118</v>
      </c>
      <c r="C19" s="218"/>
      <c r="D19" s="220"/>
      <c r="E19" s="66"/>
      <c r="F19" s="63">
        <f t="shared" si="6"/>
        <v>0</v>
      </c>
      <c r="G19" s="60"/>
      <c r="H19" s="66"/>
      <c r="I19" s="63">
        <f aca="true" t="shared" si="9" ref="I18:I23">+F19*1.05</f>
        <v>0</v>
      </c>
      <c r="J19" s="60"/>
      <c r="K19" s="66"/>
      <c r="L19" s="63">
        <f aca="true" t="shared" si="10" ref="L18:L23">I19*1.05</f>
        <v>0</v>
      </c>
      <c r="M19" s="60"/>
      <c r="N19" s="66"/>
      <c r="O19" s="63">
        <f t="shared" si="7"/>
        <v>0</v>
      </c>
      <c r="P19" s="60"/>
      <c r="Q19" s="66"/>
      <c r="R19" s="63">
        <f t="shared" si="8"/>
        <v>0</v>
      </c>
      <c r="S19" s="60"/>
      <c r="T19" s="78">
        <f aca="true" t="shared" si="11" ref="T19:T24">SUM(R19,O19,L19,I19,F19)</f>
        <v>0</v>
      </c>
      <c r="U19" s="8" t="s">
        <v>106</v>
      </c>
    </row>
    <row r="20" spans="1:20" ht="12.75">
      <c r="A20" s="155">
        <f>A19+1</f>
        <v>3</v>
      </c>
      <c r="B20" s="58" t="s">
        <v>117</v>
      </c>
      <c r="C20" s="218"/>
      <c r="D20" s="221"/>
      <c r="E20" s="66"/>
      <c r="F20" s="63">
        <f t="shared" si="6"/>
        <v>0</v>
      </c>
      <c r="G20" s="60"/>
      <c r="H20" s="66"/>
      <c r="I20" s="63">
        <f>+F20*1.05</f>
        <v>0</v>
      </c>
      <c r="J20" s="60"/>
      <c r="K20" s="66"/>
      <c r="L20" s="63">
        <f>I20*1.05</f>
        <v>0</v>
      </c>
      <c r="M20" s="60"/>
      <c r="N20" s="66"/>
      <c r="O20" s="63">
        <f t="shared" si="7"/>
        <v>0</v>
      </c>
      <c r="P20" s="60"/>
      <c r="Q20" s="66"/>
      <c r="R20" s="63">
        <f t="shared" si="8"/>
        <v>0</v>
      </c>
      <c r="S20" s="60"/>
      <c r="T20" s="78">
        <f t="shared" si="11"/>
        <v>0</v>
      </c>
    </row>
    <row r="21" spans="1:20" ht="12.75">
      <c r="A21" s="155">
        <f>A20+1</f>
        <v>4</v>
      </c>
      <c r="B21" s="58" t="s">
        <v>93</v>
      </c>
      <c r="C21" s="218"/>
      <c r="D21" s="220"/>
      <c r="E21" s="66"/>
      <c r="F21" s="63">
        <f t="shared" si="6"/>
        <v>0</v>
      </c>
      <c r="G21" s="60"/>
      <c r="H21" s="66"/>
      <c r="I21" s="63">
        <f t="shared" si="9"/>
        <v>0</v>
      </c>
      <c r="J21" s="60"/>
      <c r="K21" s="66"/>
      <c r="L21" s="63">
        <f t="shared" si="10"/>
        <v>0</v>
      </c>
      <c r="M21" s="60"/>
      <c r="N21" s="66"/>
      <c r="O21" s="63">
        <f t="shared" si="7"/>
        <v>0</v>
      </c>
      <c r="P21" s="60"/>
      <c r="Q21" s="66"/>
      <c r="R21" s="63">
        <f t="shared" si="8"/>
        <v>0</v>
      </c>
      <c r="S21" s="60"/>
      <c r="T21" s="78">
        <f t="shared" si="11"/>
        <v>0</v>
      </c>
    </row>
    <row r="22" spans="1:20" ht="12.75">
      <c r="A22" s="155">
        <f>A21+1</f>
        <v>5</v>
      </c>
      <c r="B22" s="58" t="s">
        <v>82</v>
      </c>
      <c r="C22" s="218"/>
      <c r="D22" s="220"/>
      <c r="E22" s="66"/>
      <c r="F22" s="63">
        <f t="shared" si="6"/>
        <v>0</v>
      </c>
      <c r="G22" s="60"/>
      <c r="H22" s="66"/>
      <c r="I22" s="63">
        <f t="shared" si="9"/>
        <v>0</v>
      </c>
      <c r="J22" s="60"/>
      <c r="K22" s="66"/>
      <c r="L22" s="63">
        <f t="shared" si="10"/>
        <v>0</v>
      </c>
      <c r="M22" s="60"/>
      <c r="N22" s="66"/>
      <c r="O22" s="63">
        <f t="shared" si="7"/>
        <v>0</v>
      </c>
      <c r="P22" s="60"/>
      <c r="Q22" s="66"/>
      <c r="R22" s="63">
        <f t="shared" si="8"/>
        <v>0</v>
      </c>
      <c r="S22" s="60"/>
      <c r="T22" s="78">
        <f t="shared" si="11"/>
        <v>0</v>
      </c>
    </row>
    <row r="23" spans="1:20" ht="12.75">
      <c r="A23" s="155">
        <f>A22+1</f>
        <v>6</v>
      </c>
      <c r="B23" s="58" t="s">
        <v>104</v>
      </c>
      <c r="C23" s="218"/>
      <c r="D23" s="222"/>
      <c r="E23" s="66"/>
      <c r="F23" s="63">
        <f t="shared" si="6"/>
        <v>0</v>
      </c>
      <c r="G23" s="60"/>
      <c r="H23" s="66"/>
      <c r="I23" s="63">
        <f t="shared" si="9"/>
        <v>0</v>
      </c>
      <c r="J23" s="60"/>
      <c r="K23" s="66"/>
      <c r="L23" s="63">
        <f t="shared" si="10"/>
        <v>0</v>
      </c>
      <c r="M23" s="60"/>
      <c r="N23" s="66"/>
      <c r="O23" s="63">
        <f t="shared" si="7"/>
        <v>0</v>
      </c>
      <c r="P23" s="60"/>
      <c r="Q23" s="66"/>
      <c r="R23" s="63">
        <f t="shared" si="8"/>
        <v>0</v>
      </c>
      <c r="S23" s="60"/>
      <c r="T23" s="78">
        <f t="shared" si="11"/>
        <v>0</v>
      </c>
    </row>
    <row r="24" spans="1:20" s="123" customFormat="1" ht="12.75">
      <c r="A24" s="85" t="s">
        <v>19</v>
      </c>
      <c r="C24" s="79"/>
      <c r="D24" s="57"/>
      <c r="E24" s="64"/>
      <c r="F24" s="120">
        <f>SUM(F15:F23)</f>
        <v>0</v>
      </c>
      <c r="G24" s="124"/>
      <c r="H24" s="125"/>
      <c r="I24" s="120">
        <f>SUM(I15:I23)</f>
        <v>0</v>
      </c>
      <c r="J24" s="124"/>
      <c r="K24" s="125"/>
      <c r="L24" s="120">
        <f>SUM(L15:L23)</f>
        <v>0</v>
      </c>
      <c r="M24" s="124"/>
      <c r="N24" s="125"/>
      <c r="O24" s="120">
        <f>SUM(O15:O23)</f>
        <v>0</v>
      </c>
      <c r="P24" s="124"/>
      <c r="Q24" s="125"/>
      <c r="R24" s="120">
        <f>SUM(R15:R23)</f>
        <v>0</v>
      </c>
      <c r="S24" s="124"/>
      <c r="T24" s="78">
        <f t="shared" si="11"/>
        <v>0</v>
      </c>
    </row>
    <row r="25" spans="1:20" ht="4.5" customHeight="1">
      <c r="A25" s="87"/>
      <c r="B25" s="82"/>
      <c r="C25" s="56"/>
      <c r="D25" s="82"/>
      <c r="E25" s="65"/>
      <c r="F25" s="63"/>
      <c r="G25" s="60"/>
      <c r="H25" s="72"/>
      <c r="I25" s="63"/>
      <c r="J25" s="60"/>
      <c r="K25" s="72"/>
      <c r="L25" s="63"/>
      <c r="M25" s="60"/>
      <c r="N25" s="72"/>
      <c r="O25" s="63"/>
      <c r="P25" s="60"/>
      <c r="Q25" s="72"/>
      <c r="R25" s="63"/>
      <c r="S25" s="60"/>
      <c r="T25" s="78"/>
    </row>
    <row r="26" spans="1:20" s="10" customFormat="1" ht="12.75">
      <c r="A26" s="227" t="s">
        <v>7</v>
      </c>
      <c r="B26" s="228"/>
      <c r="C26" s="56"/>
      <c r="D26" s="83"/>
      <c r="E26" s="67"/>
      <c r="F26" s="63"/>
      <c r="G26" s="60"/>
      <c r="H26" s="72"/>
      <c r="I26" s="63"/>
      <c r="J26" s="60"/>
      <c r="K26" s="72"/>
      <c r="L26" s="63"/>
      <c r="M26" s="60"/>
      <c r="N26" s="72"/>
      <c r="O26" s="63"/>
      <c r="P26" s="60"/>
      <c r="Q26" s="72"/>
      <c r="R26" s="63"/>
      <c r="S26" s="60"/>
      <c r="T26" s="78"/>
    </row>
    <row r="27" spans="1:20" s="10" customFormat="1" ht="12.75">
      <c r="A27" s="86"/>
      <c r="B27" s="82" t="s">
        <v>8</v>
      </c>
      <c r="C27" s="93">
        <v>0.298</v>
      </c>
      <c r="D27" s="84"/>
      <c r="E27" s="68"/>
      <c r="F27" s="63">
        <f>ROUND($C$27*(F24-F20-F21),0)</f>
        <v>0</v>
      </c>
      <c r="G27" s="71"/>
      <c r="H27" s="73"/>
      <c r="I27" s="63">
        <f>ROUND($C$27*(I24-I20-I21),0)</f>
        <v>0</v>
      </c>
      <c r="J27" s="71"/>
      <c r="K27" s="73"/>
      <c r="L27" s="63">
        <f>ROUND($C$27*(L24-L20-L21),0)</f>
        <v>0</v>
      </c>
      <c r="M27" s="71"/>
      <c r="N27" s="73"/>
      <c r="O27" s="63">
        <f>ROUND($C$27*(O24-O20-O21),0)</f>
        <v>0</v>
      </c>
      <c r="P27" s="71"/>
      <c r="Q27" s="73"/>
      <c r="R27" s="63">
        <f>ROUND($C$27*(R24-R20-R21),0)</f>
        <v>0</v>
      </c>
      <c r="S27" s="71"/>
      <c r="T27" s="78">
        <f aca="true" t="shared" si="12" ref="T27:T34">SUM(R27,O27,L27,I27,F27)</f>
        <v>0</v>
      </c>
    </row>
    <row r="28" spans="1:20" s="10" customFormat="1" ht="12.75">
      <c r="A28" s="86"/>
      <c r="B28" s="82" t="s">
        <v>9</v>
      </c>
      <c r="C28" s="93">
        <v>0.014</v>
      </c>
      <c r="D28" s="84"/>
      <c r="E28" s="68"/>
      <c r="F28" s="63">
        <f>$C$28*F19</f>
        <v>0</v>
      </c>
      <c r="G28" s="71"/>
      <c r="H28" s="73"/>
      <c r="I28" s="63">
        <f>$C$28*I19</f>
        <v>0</v>
      </c>
      <c r="J28" s="71"/>
      <c r="K28" s="73"/>
      <c r="L28" s="63">
        <f>$C$28*L19</f>
        <v>0</v>
      </c>
      <c r="M28" s="71"/>
      <c r="N28" s="73"/>
      <c r="O28" s="63">
        <f>$C$28*O19</f>
        <v>0</v>
      </c>
      <c r="P28" s="71"/>
      <c r="Q28" s="73"/>
      <c r="R28" s="63">
        <f>$C$28*R19</f>
        <v>0</v>
      </c>
      <c r="S28" s="71"/>
      <c r="T28" s="78">
        <f t="shared" si="12"/>
        <v>0</v>
      </c>
    </row>
    <row r="29" spans="1:20" s="10" customFormat="1" ht="12.75">
      <c r="A29" s="86"/>
      <c r="B29" s="82" t="s">
        <v>109</v>
      </c>
      <c r="C29" s="93">
        <v>0.065</v>
      </c>
      <c r="D29" s="84"/>
      <c r="E29" s="68"/>
      <c r="F29" s="63">
        <f>$C$29*F20</f>
        <v>0</v>
      </c>
      <c r="G29" s="71"/>
      <c r="H29" s="73"/>
      <c r="I29" s="63">
        <f>$C$29*I20</f>
        <v>0</v>
      </c>
      <c r="J29" s="71"/>
      <c r="K29" s="73"/>
      <c r="L29" s="63">
        <f>$C$29*L20</f>
        <v>0</v>
      </c>
      <c r="M29" s="71"/>
      <c r="N29" s="73"/>
      <c r="O29" s="63">
        <f>$C$29*O20</f>
        <v>0</v>
      </c>
      <c r="P29" s="71"/>
      <c r="Q29" s="73"/>
      <c r="R29" s="63">
        <f>$C$29*R20</f>
        <v>0</v>
      </c>
      <c r="S29" s="71"/>
      <c r="T29" s="78">
        <f t="shared" si="12"/>
        <v>0</v>
      </c>
    </row>
    <row r="30" spans="1:20" s="123" customFormat="1" ht="12.75">
      <c r="A30" s="59" t="s">
        <v>10</v>
      </c>
      <c r="C30" s="79"/>
      <c r="D30" s="126"/>
      <c r="E30" s="127"/>
      <c r="F30" s="120">
        <f>SUM(F27:F29)</f>
        <v>0</v>
      </c>
      <c r="G30" s="128"/>
      <c r="H30" s="129"/>
      <c r="I30" s="120">
        <f>SUM(I27:I29)</f>
        <v>0</v>
      </c>
      <c r="J30" s="128"/>
      <c r="K30" s="129"/>
      <c r="L30" s="120">
        <f>SUM(L27:L29)</f>
        <v>0</v>
      </c>
      <c r="M30" s="128"/>
      <c r="N30" s="129"/>
      <c r="O30" s="120">
        <f>SUM(O27:O29)</f>
        <v>0</v>
      </c>
      <c r="P30" s="128"/>
      <c r="Q30" s="129"/>
      <c r="R30" s="120">
        <f>SUM(R27:R29)</f>
        <v>0</v>
      </c>
      <c r="S30" s="128"/>
      <c r="T30" s="78">
        <f t="shared" si="12"/>
        <v>0</v>
      </c>
    </row>
    <row r="31" spans="1:20" ht="5.25" customHeight="1">
      <c r="A31" s="82"/>
      <c r="B31" s="86"/>
      <c r="C31" s="56"/>
      <c r="D31" s="83"/>
      <c r="E31" s="67"/>
      <c r="F31" s="63"/>
      <c r="G31" s="60"/>
      <c r="H31" s="72"/>
      <c r="I31" s="63"/>
      <c r="J31" s="60"/>
      <c r="K31" s="72"/>
      <c r="L31" s="63"/>
      <c r="M31" s="60"/>
      <c r="N31" s="72"/>
      <c r="O31" s="63"/>
      <c r="P31" s="60"/>
      <c r="Q31" s="72"/>
      <c r="R31" s="63"/>
      <c r="S31" s="60"/>
      <c r="T31" s="78"/>
    </row>
    <row r="32" spans="1:20" s="10" customFormat="1" ht="12.75">
      <c r="A32" s="94" t="s">
        <v>88</v>
      </c>
      <c r="C32" s="56"/>
      <c r="D32" s="83"/>
      <c r="E32" s="67"/>
      <c r="F32" s="63">
        <f>SUM(F30,F24)</f>
        <v>0</v>
      </c>
      <c r="G32" s="60"/>
      <c r="H32" s="72"/>
      <c r="I32" s="63">
        <f>SUM(I30,I24)</f>
        <v>0</v>
      </c>
      <c r="J32" s="60"/>
      <c r="K32" s="72"/>
      <c r="L32" s="63">
        <f>SUM(L30,L24)</f>
        <v>0</v>
      </c>
      <c r="M32" s="60"/>
      <c r="N32" s="72"/>
      <c r="O32" s="63">
        <f>SUM(O30,O24)</f>
        <v>0</v>
      </c>
      <c r="P32" s="60"/>
      <c r="Q32" s="72"/>
      <c r="R32" s="63">
        <f>SUM(R30,R24)</f>
        <v>0</v>
      </c>
      <c r="S32" s="60"/>
      <c r="T32" s="78">
        <f t="shared" si="12"/>
        <v>0</v>
      </c>
    </row>
    <row r="33" spans="1:20" ht="4.5" customHeight="1">
      <c r="A33" s="87"/>
      <c r="B33" s="82"/>
      <c r="C33" s="56"/>
      <c r="D33" s="82"/>
      <c r="E33" s="65"/>
      <c r="F33" s="63"/>
      <c r="G33" s="60"/>
      <c r="H33" s="72"/>
      <c r="I33" s="63"/>
      <c r="J33" s="60"/>
      <c r="K33" s="72"/>
      <c r="L33" s="63"/>
      <c r="M33" s="60"/>
      <c r="N33" s="72"/>
      <c r="O33" s="63"/>
      <c r="P33" s="60"/>
      <c r="Q33" s="72"/>
      <c r="R33" s="63"/>
      <c r="S33" s="60"/>
      <c r="T33" s="78"/>
    </row>
    <row r="34" spans="1:21" s="10" customFormat="1" ht="12.75">
      <c r="A34" s="230" t="s">
        <v>11</v>
      </c>
      <c r="B34" s="231"/>
      <c r="C34" s="229"/>
      <c r="D34" s="58"/>
      <c r="E34" s="69"/>
      <c r="F34" s="63">
        <v>0</v>
      </c>
      <c r="G34" s="60"/>
      <c r="H34" s="72"/>
      <c r="I34" s="63"/>
      <c r="J34" s="60"/>
      <c r="K34" s="72"/>
      <c r="L34" s="63"/>
      <c r="M34" s="60"/>
      <c r="N34" s="72"/>
      <c r="O34" s="63"/>
      <c r="P34" s="60"/>
      <c r="Q34" s="72"/>
      <c r="R34" s="63"/>
      <c r="S34" s="60"/>
      <c r="T34" s="78">
        <f t="shared" si="12"/>
        <v>0</v>
      </c>
      <c r="U34" s="10" t="s">
        <v>106</v>
      </c>
    </row>
    <row r="35" spans="1:20" ht="4.5" customHeight="1">
      <c r="A35" s="87"/>
      <c r="B35" s="82"/>
      <c r="C35" s="56"/>
      <c r="D35" s="82"/>
      <c r="E35" s="65"/>
      <c r="F35" s="63"/>
      <c r="G35" s="60"/>
      <c r="H35" s="72"/>
      <c r="I35" s="63"/>
      <c r="J35" s="60"/>
      <c r="K35" s="72"/>
      <c r="L35" s="63"/>
      <c r="M35" s="60"/>
      <c r="N35" s="72"/>
      <c r="O35" s="63"/>
      <c r="P35" s="60"/>
      <c r="Q35" s="72"/>
      <c r="R35" s="63"/>
      <c r="S35" s="60"/>
      <c r="T35" s="78"/>
    </row>
    <row r="36" spans="1:20" s="10" customFormat="1" ht="12.75">
      <c r="A36" s="227" t="s">
        <v>102</v>
      </c>
      <c r="B36" s="228"/>
      <c r="C36" s="56"/>
      <c r="D36" s="82"/>
      <c r="E36" s="65"/>
      <c r="F36" s="63"/>
      <c r="G36" s="60"/>
      <c r="H36" s="72"/>
      <c r="I36" s="63"/>
      <c r="J36" s="60"/>
      <c r="K36" s="72"/>
      <c r="L36" s="63"/>
      <c r="M36" s="60"/>
      <c r="N36" s="72"/>
      <c r="O36" s="63"/>
      <c r="P36" s="60"/>
      <c r="Q36" s="72"/>
      <c r="R36" s="63"/>
      <c r="S36" s="60"/>
      <c r="T36" s="78"/>
    </row>
    <row r="37" spans="1:21" ht="12.75">
      <c r="A37" s="87"/>
      <c r="B37" s="229" t="s">
        <v>12</v>
      </c>
      <c r="C37" s="229"/>
      <c r="D37" s="58"/>
      <c r="E37" s="69"/>
      <c r="F37" s="223"/>
      <c r="G37" s="71"/>
      <c r="H37" s="73"/>
      <c r="I37" s="223"/>
      <c r="J37" s="71"/>
      <c r="K37" s="73"/>
      <c r="L37" s="223"/>
      <c r="M37" s="71"/>
      <c r="N37" s="73"/>
      <c r="O37" s="223"/>
      <c r="P37" s="71"/>
      <c r="Q37" s="73"/>
      <c r="R37" s="223"/>
      <c r="S37" s="71"/>
      <c r="T37" s="78">
        <f>SUM(R37,O37,L37,I37,F37)</f>
        <v>0</v>
      </c>
      <c r="U37" s="8" t="s">
        <v>106</v>
      </c>
    </row>
    <row r="38" spans="1:20" ht="12.75">
      <c r="A38" s="87"/>
      <c r="B38" s="229" t="s">
        <v>13</v>
      </c>
      <c r="C38" s="229"/>
      <c r="D38" s="58"/>
      <c r="E38" s="69"/>
      <c r="F38" s="223"/>
      <c r="G38" s="71"/>
      <c r="H38" s="73"/>
      <c r="I38" s="223"/>
      <c r="J38" s="71"/>
      <c r="K38" s="73"/>
      <c r="L38" s="223"/>
      <c r="M38" s="71"/>
      <c r="N38" s="73"/>
      <c r="O38" s="223"/>
      <c r="P38" s="71"/>
      <c r="Q38" s="73"/>
      <c r="R38" s="223"/>
      <c r="S38" s="71"/>
      <c r="T38" s="78">
        <f>SUM(R38,O38,L38,I38,F38)</f>
        <v>0</v>
      </c>
    </row>
    <row r="39" spans="1:20" s="123" customFormat="1" ht="12.75">
      <c r="A39" s="88" t="s">
        <v>89</v>
      </c>
      <c r="C39" s="79"/>
      <c r="D39" s="119"/>
      <c r="E39" s="130"/>
      <c r="F39" s="120">
        <f>SUM(F37:F38)</f>
        <v>0</v>
      </c>
      <c r="G39" s="124"/>
      <c r="H39" s="125"/>
      <c r="I39" s="120">
        <f>SUM(I37:I38)</f>
        <v>0</v>
      </c>
      <c r="J39" s="124"/>
      <c r="K39" s="125"/>
      <c r="L39" s="120">
        <f>SUM(L37:L38)</f>
        <v>0</v>
      </c>
      <c r="M39" s="124"/>
      <c r="N39" s="125"/>
      <c r="O39" s="120">
        <f>SUM(O37:O38)</f>
        <v>0</v>
      </c>
      <c r="P39" s="124"/>
      <c r="Q39" s="125"/>
      <c r="R39" s="120">
        <f>SUM(R37:R38)</f>
        <v>0</v>
      </c>
      <c r="S39" s="124"/>
      <c r="T39" s="78">
        <f>SUM(R39,O39,L39,I39,F39)</f>
        <v>0</v>
      </c>
    </row>
    <row r="40" spans="1:20" ht="6" customHeight="1">
      <c r="A40" s="87"/>
      <c r="B40" s="82"/>
      <c r="C40" s="56"/>
      <c r="D40" s="82"/>
      <c r="E40" s="65"/>
      <c r="F40" s="63"/>
      <c r="G40" s="60"/>
      <c r="H40" s="72"/>
      <c r="I40" s="63"/>
      <c r="J40" s="60"/>
      <c r="K40" s="72"/>
      <c r="L40" s="63"/>
      <c r="M40" s="60"/>
      <c r="N40" s="72"/>
      <c r="O40" s="63"/>
      <c r="P40" s="60"/>
      <c r="Q40" s="72"/>
      <c r="R40" s="63"/>
      <c r="S40" s="60"/>
      <c r="T40" s="78"/>
    </row>
    <row r="41" spans="1:20" s="10" customFormat="1" ht="12.75">
      <c r="A41" s="227" t="s">
        <v>105</v>
      </c>
      <c r="B41" s="228"/>
      <c r="C41" s="56"/>
      <c r="D41" s="82"/>
      <c r="E41" s="65"/>
      <c r="F41" s="63"/>
      <c r="G41" s="60"/>
      <c r="H41" s="72"/>
      <c r="I41" s="63"/>
      <c r="J41" s="60"/>
      <c r="K41" s="72"/>
      <c r="L41" s="63"/>
      <c r="M41" s="60"/>
      <c r="N41" s="72"/>
      <c r="O41" s="63"/>
      <c r="P41" s="60"/>
      <c r="Q41" s="72"/>
      <c r="R41" s="63"/>
      <c r="S41" s="60"/>
      <c r="T41" s="78"/>
    </row>
    <row r="42" spans="1:20" ht="12.75">
      <c r="A42" s="155">
        <v>1</v>
      </c>
      <c r="B42" s="82" t="s">
        <v>73</v>
      </c>
      <c r="C42" s="56"/>
      <c r="D42" s="82"/>
      <c r="E42" s="65"/>
      <c r="F42" s="223"/>
      <c r="G42" s="71"/>
      <c r="H42" s="73"/>
      <c r="I42" s="223"/>
      <c r="J42" s="71"/>
      <c r="K42" s="73"/>
      <c r="L42" s="223"/>
      <c r="M42" s="71"/>
      <c r="N42" s="73"/>
      <c r="O42" s="223"/>
      <c r="P42" s="71"/>
      <c r="Q42" s="73"/>
      <c r="R42" s="223"/>
      <c r="S42" s="71"/>
      <c r="T42" s="78">
        <f>SUM(R42,O42,L42,I42,F42)</f>
        <v>0</v>
      </c>
    </row>
    <row r="43" spans="1:20" ht="12.75">
      <c r="A43" s="155">
        <f>A42+1</f>
        <v>2</v>
      </c>
      <c r="B43" s="82" t="s">
        <v>74</v>
      </c>
      <c r="C43" s="56"/>
      <c r="D43" s="82"/>
      <c r="E43" s="65"/>
      <c r="F43" s="223"/>
      <c r="G43" s="71"/>
      <c r="H43" s="73"/>
      <c r="I43" s="223"/>
      <c r="J43" s="71"/>
      <c r="K43" s="73"/>
      <c r="L43" s="223"/>
      <c r="M43" s="71"/>
      <c r="N43" s="73"/>
      <c r="O43" s="223"/>
      <c r="P43" s="71"/>
      <c r="Q43" s="73"/>
      <c r="R43" s="223"/>
      <c r="S43" s="71"/>
      <c r="T43" s="78">
        <f>SUM(R43,O43,L43,I43,F43)</f>
        <v>0</v>
      </c>
    </row>
    <row r="44" spans="1:20" ht="12.75">
      <c r="A44" s="155">
        <f>A43+1</f>
        <v>3</v>
      </c>
      <c r="B44" s="82" t="s">
        <v>75</v>
      </c>
      <c r="C44" s="56"/>
      <c r="D44" s="82"/>
      <c r="E44" s="65"/>
      <c r="F44" s="223"/>
      <c r="G44" s="71"/>
      <c r="H44" s="73"/>
      <c r="I44" s="223"/>
      <c r="J44" s="71"/>
      <c r="K44" s="73"/>
      <c r="L44" s="223"/>
      <c r="M44" s="71"/>
      <c r="N44" s="73"/>
      <c r="O44" s="223"/>
      <c r="P44" s="71"/>
      <c r="Q44" s="73"/>
      <c r="R44" s="223"/>
      <c r="S44" s="71"/>
      <c r="T44" s="78">
        <f>SUM(R44,O44,L44,I44,F44)</f>
        <v>0</v>
      </c>
    </row>
    <row r="45" spans="1:20" ht="12.75">
      <c r="A45" s="155">
        <f>A44+1</f>
        <v>4</v>
      </c>
      <c r="B45" s="82" t="s">
        <v>76</v>
      </c>
      <c r="C45" s="56"/>
      <c r="D45" s="82"/>
      <c r="E45" s="65"/>
      <c r="F45" s="223"/>
      <c r="G45" s="71"/>
      <c r="H45" s="73"/>
      <c r="I45" s="223"/>
      <c r="J45" s="71"/>
      <c r="K45" s="73"/>
      <c r="L45" s="223"/>
      <c r="M45" s="71"/>
      <c r="N45" s="73"/>
      <c r="O45" s="223"/>
      <c r="P45" s="71"/>
      <c r="Q45" s="73"/>
      <c r="R45" s="223"/>
      <c r="S45" s="71"/>
      <c r="T45" s="78">
        <f>SUM(R45,O45,L45,I45,F45)</f>
        <v>0</v>
      </c>
    </row>
    <row r="46" spans="1:20" s="123" customFormat="1" ht="12.75">
      <c r="A46" s="88" t="s">
        <v>14</v>
      </c>
      <c r="C46" s="79"/>
      <c r="D46" s="119"/>
      <c r="E46" s="130"/>
      <c r="F46" s="120">
        <f>SUM(F42:F45)</f>
        <v>0</v>
      </c>
      <c r="G46" s="124"/>
      <c r="H46" s="125"/>
      <c r="I46" s="120">
        <f>SUM(I42:I45)</f>
        <v>0</v>
      </c>
      <c r="J46" s="124"/>
      <c r="K46" s="125"/>
      <c r="L46" s="120">
        <f>SUM(L42:L45)</f>
        <v>0</v>
      </c>
      <c r="M46" s="124"/>
      <c r="N46" s="125"/>
      <c r="O46" s="120">
        <f>SUM(O42:O45)</f>
        <v>0</v>
      </c>
      <c r="P46" s="124"/>
      <c r="Q46" s="125"/>
      <c r="R46" s="120">
        <f>SUM(R42:R45)</f>
        <v>0</v>
      </c>
      <c r="S46" s="124"/>
      <c r="T46" s="78">
        <f>SUM(R46,O46,L46,I46,F46)</f>
        <v>0</v>
      </c>
    </row>
    <row r="47" spans="1:20" ht="3.75" customHeight="1">
      <c r="A47" s="87"/>
      <c r="B47" s="82"/>
      <c r="C47" s="56"/>
      <c r="D47" s="82"/>
      <c r="E47" s="65"/>
      <c r="F47" s="63"/>
      <c r="G47" s="60"/>
      <c r="H47" s="72"/>
      <c r="I47" s="63"/>
      <c r="J47" s="60"/>
      <c r="K47" s="72"/>
      <c r="L47" s="63"/>
      <c r="M47" s="60"/>
      <c r="N47" s="72"/>
      <c r="O47" s="63"/>
      <c r="P47" s="60"/>
      <c r="Q47" s="72"/>
      <c r="R47" s="63"/>
      <c r="S47" s="60"/>
      <c r="T47" s="78"/>
    </row>
    <row r="48" spans="1:20" s="10" customFormat="1" ht="12.75">
      <c r="A48" s="227" t="s">
        <v>15</v>
      </c>
      <c r="B48" s="228"/>
      <c r="C48" s="56"/>
      <c r="D48" s="82"/>
      <c r="E48" s="65"/>
      <c r="F48" s="63"/>
      <c r="G48" s="60"/>
      <c r="H48" s="72"/>
      <c r="I48" s="63"/>
      <c r="J48" s="60"/>
      <c r="K48" s="72"/>
      <c r="L48" s="63"/>
      <c r="M48" s="60"/>
      <c r="N48" s="72"/>
      <c r="O48" s="63"/>
      <c r="P48" s="60"/>
      <c r="Q48" s="72"/>
      <c r="R48" s="63"/>
      <c r="S48" s="60"/>
      <c r="T48" s="78"/>
    </row>
    <row r="49" spans="1:20" ht="12.75">
      <c r="A49" s="155">
        <v>1</v>
      </c>
      <c r="B49" s="82" t="s">
        <v>77</v>
      </c>
      <c r="C49" s="56"/>
      <c r="D49" s="82"/>
      <c r="E49" s="65"/>
      <c r="F49" s="223"/>
      <c r="G49" s="71"/>
      <c r="H49" s="73"/>
      <c r="I49" s="223"/>
      <c r="J49" s="71"/>
      <c r="K49" s="73"/>
      <c r="L49" s="223"/>
      <c r="M49" s="71"/>
      <c r="N49" s="73"/>
      <c r="O49" s="223"/>
      <c r="P49" s="71"/>
      <c r="Q49" s="73"/>
      <c r="R49" s="223"/>
      <c r="S49" s="71"/>
      <c r="T49" s="78">
        <f aca="true" t="shared" si="13" ref="T49:T62">SUM(R49,O49,L49,I49,F49)</f>
        <v>0</v>
      </c>
    </row>
    <row r="50" spans="1:20" ht="12.75">
      <c r="A50" s="155">
        <f>A49+1</f>
        <v>2</v>
      </c>
      <c r="B50" s="82" t="s">
        <v>80</v>
      </c>
      <c r="C50" s="56"/>
      <c r="D50" s="63"/>
      <c r="F50" s="223"/>
      <c r="G50" s="71"/>
      <c r="H50" s="73"/>
      <c r="I50" s="223"/>
      <c r="J50" s="71"/>
      <c r="K50" s="73"/>
      <c r="L50" s="223"/>
      <c r="M50" s="71"/>
      <c r="N50" s="73"/>
      <c r="O50" s="223"/>
      <c r="P50" s="71"/>
      <c r="Q50" s="73"/>
      <c r="R50" s="223"/>
      <c r="S50" s="71"/>
      <c r="T50" s="78">
        <f t="shared" si="13"/>
        <v>0</v>
      </c>
    </row>
    <row r="51" spans="1:20" ht="12.75">
      <c r="A51" s="155">
        <f>A50+1</f>
        <v>3</v>
      </c>
      <c r="B51" s="82" t="s">
        <v>78</v>
      </c>
      <c r="C51" s="56"/>
      <c r="D51" s="82"/>
      <c r="E51" s="65"/>
      <c r="F51" s="223"/>
      <c r="G51" s="71"/>
      <c r="H51" s="73"/>
      <c r="I51" s="223"/>
      <c r="J51" s="71"/>
      <c r="K51" s="73"/>
      <c r="L51" s="223"/>
      <c r="M51" s="71"/>
      <c r="N51" s="73"/>
      <c r="O51" s="223"/>
      <c r="P51" s="71"/>
      <c r="Q51" s="73"/>
      <c r="R51" s="223"/>
      <c r="S51" s="71"/>
      <c r="T51" s="78">
        <f t="shared" si="13"/>
        <v>0</v>
      </c>
    </row>
    <row r="52" spans="1:21" ht="12.75">
      <c r="A52" s="155">
        <f>A51+1</f>
        <v>4</v>
      </c>
      <c r="B52" s="82" t="s">
        <v>79</v>
      </c>
      <c r="C52" s="56"/>
      <c r="D52" s="82"/>
      <c r="E52" s="65"/>
      <c r="F52" s="63"/>
      <c r="G52" s="71"/>
      <c r="H52" s="73"/>
      <c r="I52" s="63">
        <v>0</v>
      </c>
      <c r="J52" s="71"/>
      <c r="K52" s="73"/>
      <c r="L52" s="63"/>
      <c r="M52" s="71"/>
      <c r="N52" s="73"/>
      <c r="O52" s="63"/>
      <c r="P52" s="71"/>
      <c r="Q52" s="73"/>
      <c r="R52" s="63"/>
      <c r="S52" s="71"/>
      <c r="T52" s="78">
        <f t="shared" si="13"/>
        <v>0</v>
      </c>
      <c r="U52" s="8" t="s">
        <v>106</v>
      </c>
    </row>
    <row r="53" spans="1:20" ht="12.75">
      <c r="A53" s="155">
        <f>A52+1</f>
        <v>5</v>
      </c>
      <c r="B53" s="82" t="s">
        <v>120</v>
      </c>
      <c r="C53" s="56"/>
      <c r="D53" s="82"/>
      <c r="E53" s="65"/>
      <c r="F53" s="223"/>
      <c r="G53" s="71"/>
      <c r="H53" s="73"/>
      <c r="I53" s="223"/>
      <c r="J53" s="71"/>
      <c r="K53" s="73"/>
      <c r="L53" s="223"/>
      <c r="M53" s="71"/>
      <c r="N53" s="73"/>
      <c r="O53" s="223"/>
      <c r="P53" s="71"/>
      <c r="Q53" s="73"/>
      <c r="R53" s="223"/>
      <c r="S53" s="71"/>
      <c r="T53" s="78">
        <f t="shared" si="13"/>
        <v>0</v>
      </c>
    </row>
    <row r="54" spans="1:20" ht="12.75">
      <c r="A54" s="155">
        <v>6</v>
      </c>
      <c r="B54" s="82" t="s">
        <v>119</v>
      </c>
      <c r="C54" s="56"/>
      <c r="D54" s="82"/>
      <c r="E54" s="65"/>
      <c r="F54" s="223"/>
      <c r="G54" s="71"/>
      <c r="H54" s="73"/>
      <c r="I54" s="223"/>
      <c r="J54" s="71"/>
      <c r="K54" s="73"/>
      <c r="L54" s="223"/>
      <c r="M54" s="71"/>
      <c r="N54" s="73"/>
      <c r="O54" s="223"/>
      <c r="P54" s="71"/>
      <c r="Q54" s="73"/>
      <c r="R54" s="223"/>
      <c r="S54" s="71"/>
      <c r="T54" s="78"/>
    </row>
    <row r="55" spans="1:20" ht="12.75">
      <c r="A55" s="155">
        <v>7</v>
      </c>
      <c r="B55" s="82" t="s">
        <v>81</v>
      </c>
      <c r="C55" s="224">
        <v>1526</v>
      </c>
      <c r="D55" s="215">
        <f>D20</f>
        <v>0</v>
      </c>
      <c r="E55" s="65"/>
      <c r="F55" s="63">
        <f>$C$55*D20</f>
        <v>0</v>
      </c>
      <c r="G55" s="71"/>
      <c r="H55" s="73"/>
      <c r="I55" s="63">
        <f>F55*1.05</f>
        <v>0</v>
      </c>
      <c r="J55" s="71"/>
      <c r="K55" s="73"/>
      <c r="L55" s="63">
        <f>I55*1.05</f>
        <v>0</v>
      </c>
      <c r="M55" s="71"/>
      <c r="N55" s="73"/>
      <c r="O55" s="63">
        <f>L55*1.05</f>
        <v>0</v>
      </c>
      <c r="P55" s="71"/>
      <c r="Q55" s="73"/>
      <c r="R55" s="63">
        <f>O55*1.05</f>
        <v>0</v>
      </c>
      <c r="S55" s="71"/>
      <c r="T55" s="78">
        <f t="shared" si="13"/>
        <v>0</v>
      </c>
    </row>
    <row r="56" spans="1:20" s="123" customFormat="1" ht="12.75">
      <c r="A56" s="88" t="s">
        <v>16</v>
      </c>
      <c r="C56" s="79"/>
      <c r="D56" s="119"/>
      <c r="E56" s="130"/>
      <c r="F56" s="120">
        <f>SUM(F49:F55)</f>
        <v>0</v>
      </c>
      <c r="G56" s="124"/>
      <c r="H56" s="125"/>
      <c r="I56" s="120">
        <f>SUM(I49:I55)</f>
        <v>0</v>
      </c>
      <c r="J56" s="124"/>
      <c r="K56" s="125"/>
      <c r="L56" s="120">
        <f>SUM(L49:L55)</f>
        <v>0</v>
      </c>
      <c r="M56" s="124"/>
      <c r="N56" s="125"/>
      <c r="O56" s="120">
        <f>SUM(O49:O55)</f>
        <v>0</v>
      </c>
      <c r="P56" s="124"/>
      <c r="Q56" s="125"/>
      <c r="R56" s="120">
        <f>SUM(R49:R55)</f>
        <v>0</v>
      </c>
      <c r="S56" s="124"/>
      <c r="T56" s="78">
        <f t="shared" si="13"/>
        <v>0</v>
      </c>
    </row>
    <row r="57" spans="1:20" ht="3.75" customHeight="1">
      <c r="A57" s="87"/>
      <c r="B57" s="82"/>
      <c r="C57" s="56"/>
      <c r="D57" s="82"/>
      <c r="E57" s="65"/>
      <c r="F57" s="63"/>
      <c r="G57" s="60"/>
      <c r="H57" s="72"/>
      <c r="I57" s="63"/>
      <c r="J57" s="60"/>
      <c r="K57" s="72"/>
      <c r="L57" s="63"/>
      <c r="M57" s="60"/>
      <c r="N57" s="72"/>
      <c r="O57" s="63"/>
      <c r="P57" s="60"/>
      <c r="Q57" s="72"/>
      <c r="R57" s="63"/>
      <c r="S57" s="60"/>
      <c r="T57" s="78"/>
    </row>
    <row r="58" spans="1:20" s="123" customFormat="1" ht="12.75">
      <c r="A58" s="233" t="s">
        <v>17</v>
      </c>
      <c r="B58" s="234"/>
      <c r="C58" s="234"/>
      <c r="D58" s="57"/>
      <c r="E58" s="64"/>
      <c r="F58" s="120">
        <f>SUM(F32,F34,F39,F46,F56)</f>
        <v>0</v>
      </c>
      <c r="G58" s="124"/>
      <c r="H58" s="125"/>
      <c r="I58" s="120">
        <f>SUM(I32,I34,I39,I46,I56)</f>
        <v>0</v>
      </c>
      <c r="J58" s="124"/>
      <c r="K58" s="125"/>
      <c r="L58" s="120">
        <f>SUM(L32,L34,L39,L46,L56)</f>
        <v>0</v>
      </c>
      <c r="M58" s="124"/>
      <c r="N58" s="125"/>
      <c r="O58" s="120">
        <f>SUM(O32,O34,O39,O46,O56)</f>
        <v>0</v>
      </c>
      <c r="P58" s="124"/>
      <c r="Q58" s="125"/>
      <c r="R58" s="120">
        <f>SUM(R32,R34,R39,R46,R56)</f>
        <v>0</v>
      </c>
      <c r="S58" s="124"/>
      <c r="T58" s="78">
        <f t="shared" si="13"/>
        <v>0</v>
      </c>
    </row>
    <row r="59" spans="1:20" ht="3.75" customHeight="1">
      <c r="A59" s="87"/>
      <c r="B59" s="82"/>
      <c r="C59" s="56"/>
      <c r="D59" s="82"/>
      <c r="E59" s="65"/>
      <c r="F59" s="63"/>
      <c r="G59" s="60"/>
      <c r="H59" s="72"/>
      <c r="I59" s="63"/>
      <c r="J59" s="60"/>
      <c r="K59" s="72"/>
      <c r="L59" s="63"/>
      <c r="M59" s="60"/>
      <c r="N59" s="72"/>
      <c r="O59" s="63"/>
      <c r="P59" s="60"/>
      <c r="Q59" s="72"/>
      <c r="R59" s="63"/>
      <c r="S59" s="60"/>
      <c r="T59" s="78"/>
    </row>
    <row r="60" spans="1:20" s="123" customFormat="1" ht="12.75">
      <c r="A60" s="235" t="s">
        <v>57</v>
      </c>
      <c r="B60" s="236"/>
      <c r="C60" s="93">
        <v>0.578</v>
      </c>
      <c r="D60" s="84"/>
      <c r="E60" s="68"/>
      <c r="F60" s="120">
        <f>ROUND($C$60*(F58-F34-F55-F46-F54),0)</f>
        <v>0</v>
      </c>
      <c r="G60" s="124"/>
      <c r="H60" s="125"/>
      <c r="I60" s="120">
        <f>ROUND($C$60*(I58-I34-I55-I46-I54),0)</f>
        <v>0</v>
      </c>
      <c r="J60" s="124"/>
      <c r="K60" s="125"/>
      <c r="L60" s="120">
        <f>ROUND($C$60*(L58-L34-L55-L46-L54),0)</f>
        <v>0</v>
      </c>
      <c r="M60" s="124"/>
      <c r="N60" s="125"/>
      <c r="O60" s="120">
        <f>ROUND($C$60*(O58-O34-O55-O46-O54),0)</f>
        <v>0</v>
      </c>
      <c r="P60" s="124"/>
      <c r="Q60" s="125"/>
      <c r="R60" s="120">
        <f>ROUND($C$60*(R58-R34-R55-R46-R54),0)</f>
        <v>0</v>
      </c>
      <c r="S60" s="124"/>
      <c r="T60" s="78">
        <f t="shared" si="13"/>
        <v>0</v>
      </c>
    </row>
    <row r="61" spans="1:20" s="91" customFormat="1" ht="6.75" customHeight="1" thickBot="1">
      <c r="A61" s="87"/>
      <c r="B61" s="82"/>
      <c r="C61" s="56"/>
      <c r="D61" s="82"/>
      <c r="E61" s="82"/>
      <c r="F61" s="70"/>
      <c r="G61" s="60"/>
      <c r="H61" s="60"/>
      <c r="I61" s="70"/>
      <c r="J61" s="60"/>
      <c r="K61" s="60"/>
      <c r="L61" s="70"/>
      <c r="M61" s="60"/>
      <c r="N61" s="60"/>
      <c r="O61" s="70"/>
      <c r="P61" s="60"/>
      <c r="Q61" s="60"/>
      <c r="R61" s="70"/>
      <c r="S61" s="60"/>
      <c r="T61" s="70"/>
    </row>
    <row r="62" spans="1:20" s="134" customFormat="1" ht="13.5" thickTop="1">
      <c r="A62" s="232" t="s">
        <v>18</v>
      </c>
      <c r="B62" s="232"/>
      <c r="C62" s="232"/>
      <c r="D62" s="131"/>
      <c r="E62" s="131"/>
      <c r="F62" s="132">
        <f>ROUND(F60+F58,0)</f>
        <v>0</v>
      </c>
      <c r="G62" s="133"/>
      <c r="H62" s="133"/>
      <c r="I62" s="132">
        <f>ROUND(I60+I58,0)</f>
        <v>0</v>
      </c>
      <c r="J62" s="133"/>
      <c r="K62" s="133"/>
      <c r="L62" s="132">
        <f>ROUND(L60+L58,0)</f>
        <v>0</v>
      </c>
      <c r="M62" s="133"/>
      <c r="N62" s="133"/>
      <c r="O62" s="132">
        <f>ROUND(O60+O58,0)</f>
        <v>0</v>
      </c>
      <c r="P62" s="133"/>
      <c r="Q62" s="133"/>
      <c r="R62" s="132">
        <f>ROUND(R60+R58,0)</f>
        <v>0</v>
      </c>
      <c r="S62" s="133"/>
      <c r="T62" s="78">
        <f t="shared" si="13"/>
        <v>0</v>
      </c>
    </row>
    <row r="63" spans="1:20" s="134" customFormat="1" ht="5.25" customHeight="1">
      <c r="A63" s="163"/>
      <c r="B63" s="163"/>
      <c r="C63" s="163"/>
      <c r="D63" s="131"/>
      <c r="E63" s="131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</row>
    <row r="64" spans="1:20" s="167" customFormat="1" ht="12.75">
      <c r="A64" s="163" t="s">
        <v>90</v>
      </c>
      <c r="B64" s="164"/>
      <c r="C64" s="164"/>
      <c r="D64" s="165"/>
      <c r="E64" s="165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>
        <f>SUM(F64:R64)</f>
        <v>0</v>
      </c>
    </row>
    <row r="65" spans="1:20" s="167" customFormat="1" ht="4.5" customHeight="1">
      <c r="A65" s="163"/>
      <c r="B65" s="164"/>
      <c r="C65" s="164"/>
      <c r="D65" s="165"/>
      <c r="E65" s="165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</row>
    <row r="66" spans="1:20" s="167" customFormat="1" ht="12.75">
      <c r="A66" s="203" t="s">
        <v>92</v>
      </c>
      <c r="B66" s="164"/>
      <c r="C66" s="164"/>
      <c r="D66" s="165"/>
      <c r="E66" s="165"/>
      <c r="F66" s="166">
        <f>F62-F64</f>
        <v>0</v>
      </c>
      <c r="G66" s="166"/>
      <c r="H66" s="166"/>
      <c r="I66" s="166">
        <f>I62-I64</f>
        <v>0</v>
      </c>
      <c r="J66" s="166"/>
      <c r="K66" s="166"/>
      <c r="L66" s="166">
        <f>L62-L64</f>
        <v>0</v>
      </c>
      <c r="M66" s="166"/>
      <c r="N66" s="166"/>
      <c r="O66" s="166">
        <f>O62-O64</f>
        <v>0</v>
      </c>
      <c r="P66" s="166"/>
      <c r="Q66" s="166"/>
      <c r="R66" s="166">
        <f>R62-R64</f>
        <v>0</v>
      </c>
      <c r="S66" s="166"/>
      <c r="T66" s="166">
        <f>SUM(F66:R66)</f>
        <v>0</v>
      </c>
    </row>
    <row r="67" spans="1:20" s="167" customFormat="1" ht="3" customHeight="1">
      <c r="A67" s="163"/>
      <c r="B67" s="164"/>
      <c r="C67" s="164"/>
      <c r="D67" s="165"/>
      <c r="E67" s="165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</row>
    <row r="68" spans="1:20" s="123" customFormat="1" ht="12.75">
      <c r="A68" s="163" t="s">
        <v>91</v>
      </c>
      <c r="B68" s="168"/>
      <c r="C68" s="169"/>
      <c r="D68" s="168"/>
      <c r="E68" s="168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66">
        <f>SUM(F68:R68)</f>
        <v>0</v>
      </c>
    </row>
    <row r="69" spans="1:20" ht="13.5" thickBot="1">
      <c r="A69" s="163"/>
      <c r="B69" s="7"/>
      <c r="D69" s="7"/>
      <c r="E69" s="7"/>
      <c r="F69" s="166" t="s">
        <v>106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97"/>
    </row>
    <row r="70" spans="1:20" ht="12.75">
      <c r="A70" s="240" t="s">
        <v>108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2"/>
      <c r="T70" s="98"/>
    </row>
    <row r="71" spans="1:20" ht="13.5" thickBot="1">
      <c r="A71" s="237" t="s">
        <v>107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9"/>
      <c r="T71" s="98"/>
    </row>
    <row r="72" ht="12.75">
      <c r="T72" s="98"/>
    </row>
    <row r="73" ht="12.75">
      <c r="T73" s="98"/>
    </row>
    <row r="74" ht="12.75">
      <c r="T74" s="98"/>
    </row>
    <row r="75" ht="12.75">
      <c r="T75" s="98"/>
    </row>
    <row r="76" ht="12.75">
      <c r="T76" s="98"/>
    </row>
    <row r="77" ht="12.75">
      <c r="T77" s="98"/>
    </row>
    <row r="78" ht="12.75">
      <c r="T78" s="98"/>
    </row>
    <row r="79" ht="12.75">
      <c r="T79" s="98"/>
    </row>
    <row r="80" ht="12.75">
      <c r="T80" s="98"/>
    </row>
    <row r="81" ht="12.75">
      <c r="T81" s="98"/>
    </row>
    <row r="82" ht="12.75">
      <c r="T82" s="98"/>
    </row>
    <row r="83" ht="12.75">
      <c r="T83" s="98"/>
    </row>
    <row r="84" ht="12.75">
      <c r="T84" s="98"/>
    </row>
    <row r="85" ht="12.75">
      <c r="T85" s="98"/>
    </row>
    <row r="86" ht="12.75">
      <c r="T86" s="98"/>
    </row>
    <row r="87" ht="12.75">
      <c r="T87" s="98"/>
    </row>
    <row r="88" ht="12.75">
      <c r="T88" s="98"/>
    </row>
    <row r="89" ht="12.75">
      <c r="T89" s="98"/>
    </row>
    <row r="90" ht="12.75">
      <c r="T90" s="98"/>
    </row>
    <row r="91" ht="12.75">
      <c r="T91" s="98"/>
    </row>
    <row r="92" ht="12.75">
      <c r="T92" s="98"/>
    </row>
    <row r="93" ht="12.75">
      <c r="T93" s="98"/>
    </row>
    <row r="94" ht="12.75">
      <c r="T94" s="98"/>
    </row>
    <row r="95" ht="12.75">
      <c r="T95" s="98"/>
    </row>
    <row r="96" ht="12.75">
      <c r="T96" s="98"/>
    </row>
    <row r="97" ht="12.75">
      <c r="T97" s="98"/>
    </row>
    <row r="98" ht="12.75">
      <c r="T98" s="98"/>
    </row>
    <row r="99" ht="12.75">
      <c r="T99" s="98"/>
    </row>
    <row r="100" ht="12.75">
      <c r="T100" s="98"/>
    </row>
    <row r="101" ht="12.75">
      <c r="T101" s="98"/>
    </row>
    <row r="102" ht="12.75">
      <c r="T102" s="98"/>
    </row>
    <row r="103" ht="12.75">
      <c r="T103" s="98"/>
    </row>
  </sheetData>
  <sheetProtection/>
  <mergeCells count="14">
    <mergeCell ref="A48:B48"/>
    <mergeCell ref="B38:C38"/>
    <mergeCell ref="A71:L71"/>
    <mergeCell ref="A70:L70"/>
    <mergeCell ref="A8:B8"/>
    <mergeCell ref="A17:B17"/>
    <mergeCell ref="A26:B26"/>
    <mergeCell ref="B37:C37"/>
    <mergeCell ref="A34:C34"/>
    <mergeCell ref="A62:C62"/>
    <mergeCell ref="A58:C58"/>
    <mergeCell ref="A60:B60"/>
    <mergeCell ref="A36:B36"/>
    <mergeCell ref="A41:B41"/>
  </mergeCells>
  <printOptions/>
  <pageMargins left="0.2" right="0.31" top="0.17" bottom="0.18" header="0.25" footer="0.5"/>
  <pageSetup fitToHeight="1" fitToWidth="1" orientation="landscape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9"/>
  <sheetViews>
    <sheetView showZeros="0" zoomScalePageLayoutView="0" workbookViewId="0" topLeftCell="A5">
      <selection activeCell="E49" sqref="E49"/>
    </sheetView>
  </sheetViews>
  <sheetFormatPr defaultColWidth="9.140625" defaultRowHeight="12.75"/>
  <cols>
    <col min="1" max="1" width="7.00390625" style="0" customWidth="1"/>
    <col min="2" max="2" width="25.00390625" style="11" customWidth="1"/>
    <col min="3" max="3" width="12.57421875" style="11" customWidth="1"/>
    <col min="4" max="4" width="5.8515625" style="11" customWidth="1"/>
    <col min="5" max="6" width="6.00390625" style="0" customWidth="1"/>
    <col min="7" max="7" width="14.421875" style="0" customWidth="1"/>
    <col min="8" max="8" width="13.8515625" style="0" customWidth="1"/>
  </cols>
  <sheetData>
    <row r="1" spans="3:7" ht="13.5" thickBot="1">
      <c r="C1" s="287" t="s">
        <v>20</v>
      </c>
      <c r="D1" s="288"/>
      <c r="G1" s="12"/>
    </row>
    <row r="2" spans="1:8" ht="13.5" thickBot="1">
      <c r="A2" s="320" t="str">
        <f>('NSF Prop. Wksheet'!F5)</f>
        <v>Year 1</v>
      </c>
      <c r="B2" s="321"/>
      <c r="C2" s="289" t="s">
        <v>21</v>
      </c>
      <c r="D2" s="290"/>
      <c r="E2" s="307" t="s">
        <v>95</v>
      </c>
      <c r="F2" s="308"/>
      <c r="G2" s="309"/>
      <c r="H2" s="310"/>
    </row>
    <row r="3" spans="1:8" ht="12.75">
      <c r="A3" s="281" t="s">
        <v>22</v>
      </c>
      <c r="B3" s="241"/>
      <c r="C3" s="241"/>
      <c r="D3" s="241"/>
      <c r="E3" s="303" t="s">
        <v>23</v>
      </c>
      <c r="F3" s="304"/>
      <c r="G3" s="279" t="s">
        <v>24</v>
      </c>
      <c r="H3" s="280"/>
    </row>
    <row r="4" spans="1:8" ht="12.75">
      <c r="A4" s="325" t="s">
        <v>99</v>
      </c>
      <c r="B4" s="258"/>
      <c r="C4" s="258"/>
      <c r="D4" s="258"/>
      <c r="E4" s="311"/>
      <c r="F4" s="312"/>
      <c r="G4" s="45" t="s">
        <v>25</v>
      </c>
      <c r="H4" s="46" t="s">
        <v>26</v>
      </c>
    </row>
    <row r="5" spans="1:8" ht="12.75">
      <c r="A5" s="326" t="s">
        <v>27</v>
      </c>
      <c r="B5" s="327"/>
      <c r="C5" s="327"/>
      <c r="D5" s="327"/>
      <c r="E5" s="305" t="s">
        <v>28</v>
      </c>
      <c r="F5" s="306"/>
      <c r="G5" s="313"/>
      <c r="H5" s="277"/>
    </row>
    <row r="6" spans="1:8" ht="12.75">
      <c r="A6" s="325">
        <f>'NSF Prop. Wksheet'!B5</f>
        <v>0</v>
      </c>
      <c r="B6" s="258"/>
      <c r="C6" s="258"/>
      <c r="D6" s="258"/>
      <c r="E6" s="311"/>
      <c r="F6" s="312"/>
      <c r="G6" s="314"/>
      <c r="H6" s="278"/>
    </row>
    <row r="7" spans="1:8" ht="12.75">
      <c r="A7" s="294" t="s">
        <v>65</v>
      </c>
      <c r="B7" s="295"/>
      <c r="C7" s="296"/>
      <c r="D7" s="291" t="s">
        <v>29</v>
      </c>
      <c r="E7" s="292"/>
      <c r="F7" s="293"/>
      <c r="G7" s="49" t="s">
        <v>30</v>
      </c>
      <c r="H7" s="52" t="s">
        <v>30</v>
      </c>
    </row>
    <row r="8" spans="1:8" ht="12" customHeight="1">
      <c r="A8" s="297"/>
      <c r="B8" s="298"/>
      <c r="C8" s="299"/>
      <c r="D8" s="322" t="s">
        <v>66</v>
      </c>
      <c r="E8" s="323"/>
      <c r="F8" s="324"/>
      <c r="G8" s="50" t="s">
        <v>31</v>
      </c>
      <c r="H8" s="53" t="s">
        <v>32</v>
      </c>
    </row>
    <row r="9" spans="1:8" ht="12.75">
      <c r="A9" s="300"/>
      <c r="B9" s="301"/>
      <c r="C9" s="302"/>
      <c r="D9" s="47" t="s">
        <v>33</v>
      </c>
      <c r="E9" s="48" t="s">
        <v>34</v>
      </c>
      <c r="F9" s="48" t="s">
        <v>54</v>
      </c>
      <c r="G9" s="51" t="s">
        <v>35</v>
      </c>
      <c r="H9" s="54" t="s">
        <v>36</v>
      </c>
    </row>
    <row r="10" spans="1:8" ht="12.75">
      <c r="A10" s="152">
        <v>1</v>
      </c>
      <c r="B10" s="285" t="str">
        <f>'NSF Prop. Wksheet'!B9</f>
        <v>P.I.</v>
      </c>
      <c r="C10" s="286"/>
      <c r="D10" s="15"/>
      <c r="E10" s="16"/>
      <c r="F10" s="16"/>
      <c r="G10" s="194">
        <f>'NSF Prop. Wksheet'!F9</f>
        <v>0</v>
      </c>
      <c r="H10" s="171">
        <v>0</v>
      </c>
    </row>
    <row r="11" spans="1:8" ht="12.75">
      <c r="A11" s="152">
        <f>A10+1</f>
        <v>2</v>
      </c>
      <c r="B11" s="284" t="str">
        <f>'NSF Prop. Wksheet'!B10</f>
        <v>Co-PI</v>
      </c>
      <c r="C11" s="254"/>
      <c r="D11" s="15"/>
      <c r="E11" s="16"/>
      <c r="F11" s="16"/>
      <c r="G11" s="201">
        <f>'NSF Prop. Wksheet'!F10</f>
        <v>0</v>
      </c>
      <c r="H11" s="17"/>
    </row>
    <row r="12" spans="1:8" ht="12.75">
      <c r="A12" s="152">
        <f>A11+1</f>
        <v>3</v>
      </c>
      <c r="B12" s="284">
        <f>'NSF Prop. Wksheet'!B11</f>
        <v>0</v>
      </c>
      <c r="C12" s="254"/>
      <c r="D12" s="15"/>
      <c r="E12" s="16"/>
      <c r="F12" s="16"/>
      <c r="G12" s="201">
        <f>'NSF Prop. Wksheet'!F11</f>
        <v>0</v>
      </c>
      <c r="H12" s="17"/>
    </row>
    <row r="13" spans="1:8" ht="12.75">
      <c r="A13" s="152">
        <f>A12+1</f>
        <v>4</v>
      </c>
      <c r="B13" s="284">
        <f>'NSF Prop. Wksheet'!B12</f>
        <v>0</v>
      </c>
      <c r="C13" s="254"/>
      <c r="D13" s="15"/>
      <c r="E13" s="16"/>
      <c r="F13" s="16"/>
      <c r="G13" s="201">
        <f>'NSF Prop. Wksheet'!F12</f>
        <v>0</v>
      </c>
      <c r="H13" s="17"/>
    </row>
    <row r="14" spans="1:8" ht="12.75">
      <c r="A14" s="152">
        <f>A13+1</f>
        <v>5</v>
      </c>
      <c r="B14" s="284">
        <f>'NSF Prop. Wksheet'!B13</f>
        <v>0</v>
      </c>
      <c r="C14" s="254"/>
      <c r="D14" s="15"/>
      <c r="E14" s="16"/>
      <c r="F14" s="16"/>
      <c r="G14" s="201">
        <f>'NSF Prop. Wksheet'!F13</f>
        <v>0</v>
      </c>
      <c r="H14" s="17"/>
    </row>
    <row r="15" spans="1:8" ht="12.75">
      <c r="A15" s="152">
        <f>A14+1</f>
        <v>6</v>
      </c>
      <c r="B15" s="284">
        <f>'NSF Prop. Wksheet'!B14</f>
        <v>0</v>
      </c>
      <c r="C15" s="254"/>
      <c r="D15" s="15"/>
      <c r="E15" s="16"/>
      <c r="F15" s="16"/>
      <c r="G15" s="201">
        <f>'NSF Prop. Wksheet'!F14</f>
        <v>0</v>
      </c>
      <c r="H15" s="17"/>
    </row>
    <row r="16" spans="1:8" ht="12.75">
      <c r="A16" s="153">
        <v>7</v>
      </c>
      <c r="B16" s="282" t="s">
        <v>101</v>
      </c>
      <c r="C16" s="283"/>
      <c r="D16" s="18"/>
      <c r="E16" s="19"/>
      <c r="F16" s="19"/>
      <c r="G16" s="201">
        <f>SUM(G10:G15)</f>
        <v>0</v>
      </c>
      <c r="H16" s="17"/>
    </row>
    <row r="17" spans="1:8" ht="12.75">
      <c r="A17" s="274" t="s">
        <v>37</v>
      </c>
      <c r="B17" s="258"/>
      <c r="C17" s="256"/>
      <c r="D17" s="20"/>
      <c r="E17" s="21"/>
      <c r="F17" s="21"/>
      <c r="G17" s="140"/>
      <c r="H17" s="22"/>
    </row>
    <row r="18" spans="1:8" ht="12.75">
      <c r="A18" s="154">
        <v>1</v>
      </c>
      <c r="B18" s="276" t="str">
        <f>'NSF Prop. Wksheet'!B18</f>
        <v>(   ) Post Doctoral Associates</v>
      </c>
      <c r="C18" s="258"/>
      <c r="D18" s="258"/>
      <c r="E18" s="258"/>
      <c r="F18" s="256"/>
      <c r="G18" s="201">
        <f>'NSF Prop. Wksheet'!F18</f>
        <v>0</v>
      </c>
      <c r="H18" s="17"/>
    </row>
    <row r="19" spans="1:8" ht="12.75">
      <c r="A19" s="154">
        <f>A18+1</f>
        <v>2</v>
      </c>
      <c r="B19" s="275" t="str">
        <f>'NSF Prop. Wksheet'!B19</f>
        <v>(   ) Other professionals (technician,programmer, etc.)</v>
      </c>
      <c r="C19" s="253"/>
      <c r="D19" s="253"/>
      <c r="E19" s="253"/>
      <c r="F19" s="254"/>
      <c r="G19" s="202">
        <f>'NSF Prop. Wksheet'!F19</f>
        <v>0</v>
      </c>
      <c r="H19" s="17"/>
    </row>
    <row r="20" spans="1:8" ht="12.75">
      <c r="A20" s="154">
        <f>A19+1</f>
        <v>3</v>
      </c>
      <c r="B20" s="265" t="str">
        <f>'NSF Prop. Wksheet'!B20</f>
        <v>(   ) Graduate Students</v>
      </c>
      <c r="C20" s="253"/>
      <c r="D20" s="253"/>
      <c r="E20" s="253"/>
      <c r="F20" s="254"/>
      <c r="G20" s="201">
        <f>'NSF Prop. Wksheet'!F20</f>
        <v>0</v>
      </c>
      <c r="H20" s="17"/>
    </row>
    <row r="21" spans="1:8" ht="12.75">
      <c r="A21" s="154">
        <f>A20+1</f>
        <v>4</v>
      </c>
      <c r="B21" s="265" t="str">
        <f>'NSF Prop. Wksheet'!B21</f>
        <v>(    ) Undergraduate Students</v>
      </c>
      <c r="C21" s="253"/>
      <c r="D21" s="253"/>
      <c r="E21" s="253"/>
      <c r="F21" s="254"/>
      <c r="G21" s="201">
        <f>'NSF Prop. Wksheet'!F21</f>
        <v>0</v>
      </c>
      <c r="H21" s="17"/>
    </row>
    <row r="22" spans="1:8" ht="12.75">
      <c r="A22" s="152">
        <f>A21+1</f>
        <v>5</v>
      </c>
      <c r="B22" s="265" t="str">
        <f>'NSF Prop. Wksheet'!B22</f>
        <v>(    ) Secretarial - Clerical (if charged directly)</v>
      </c>
      <c r="C22" s="253"/>
      <c r="D22" s="253"/>
      <c r="E22" s="253"/>
      <c r="F22" s="254"/>
      <c r="G22" s="201">
        <f>'NSF Prop. Wksheet'!F22</f>
        <v>0</v>
      </c>
      <c r="H22" s="17"/>
    </row>
    <row r="23" spans="1:8" ht="12.75">
      <c r="A23" s="152">
        <f>A22+1</f>
        <v>6</v>
      </c>
      <c r="B23" s="265" t="str">
        <f>'NSF Prop. Wksheet'!B23</f>
        <v>(    ) Other; stipend for GT students</v>
      </c>
      <c r="C23" s="253"/>
      <c r="D23" s="253"/>
      <c r="E23" s="253"/>
      <c r="F23" s="254"/>
      <c r="G23" s="201">
        <f>'NSF Prop. Wksheet'!F23</f>
        <v>0</v>
      </c>
      <c r="H23" s="17"/>
    </row>
    <row r="24" spans="1:8" ht="12.75">
      <c r="A24" s="147"/>
      <c r="B24" s="284" t="s">
        <v>68</v>
      </c>
      <c r="C24" s="253"/>
      <c r="D24" s="253"/>
      <c r="E24" s="253"/>
      <c r="F24" s="254"/>
      <c r="G24" s="194">
        <f>SUM(G16:G23)</f>
        <v>0</v>
      </c>
      <c r="H24" s="17"/>
    </row>
    <row r="25" spans="1:8" ht="12.75">
      <c r="A25" s="252" t="s">
        <v>38</v>
      </c>
      <c r="B25" s="253"/>
      <c r="C25" s="253"/>
      <c r="D25" s="253"/>
      <c r="E25" s="253"/>
      <c r="F25" s="254"/>
      <c r="G25" s="201">
        <f>SUM('NSF Prop. Wksheet'!F30)</f>
        <v>0</v>
      </c>
      <c r="H25" s="17"/>
    </row>
    <row r="26" spans="1:8" ht="12.75">
      <c r="A26" s="147"/>
      <c r="B26" s="284" t="s">
        <v>83</v>
      </c>
      <c r="C26" s="253"/>
      <c r="D26" s="253"/>
      <c r="E26" s="253"/>
      <c r="F26" s="254"/>
      <c r="G26" s="194">
        <f>SUM(G24:G25)</f>
        <v>0</v>
      </c>
      <c r="H26" s="17"/>
    </row>
    <row r="27" spans="1:8" ht="12.75">
      <c r="A27" s="247" t="s">
        <v>59</v>
      </c>
      <c r="B27" s="248"/>
      <c r="C27" s="248"/>
      <c r="D27" s="248"/>
      <c r="E27" s="248"/>
      <c r="F27" s="249"/>
      <c r="G27" s="141"/>
      <c r="H27" s="25"/>
    </row>
    <row r="28" spans="1:8" ht="12.75">
      <c r="A28" s="266"/>
      <c r="B28" s="267"/>
      <c r="C28" s="267"/>
      <c r="D28" s="267"/>
      <c r="E28" s="267"/>
      <c r="F28" s="268"/>
      <c r="G28" s="142"/>
      <c r="H28" s="28"/>
    </row>
    <row r="29" spans="1:8" ht="12.75">
      <c r="A29" s="266" t="s">
        <v>39</v>
      </c>
      <c r="B29" s="267"/>
      <c r="C29" s="267"/>
      <c r="D29" s="267"/>
      <c r="E29" s="267"/>
      <c r="F29" s="268"/>
      <c r="G29" s="142"/>
      <c r="H29" s="28"/>
    </row>
    <row r="30" spans="1:8" ht="12.75">
      <c r="A30" s="146"/>
      <c r="B30" s="174" t="s">
        <v>69</v>
      </c>
      <c r="C30" s="172"/>
      <c r="D30" s="172"/>
      <c r="E30" s="172"/>
      <c r="F30" s="173"/>
      <c r="G30" s="194">
        <f>SUM('NSF Prop. Wksheet'!F34)</f>
        <v>0</v>
      </c>
      <c r="H30" s="17"/>
    </row>
    <row r="31" spans="1:8" ht="12.75">
      <c r="A31" s="272" t="s">
        <v>72</v>
      </c>
      <c r="B31" s="269" t="s">
        <v>70</v>
      </c>
      <c r="C31" s="248"/>
      <c r="D31" s="248"/>
      <c r="E31" s="248"/>
      <c r="F31" s="249"/>
      <c r="G31" s="201">
        <f>SUM('NSF Prop. Wksheet'!F37)</f>
        <v>0</v>
      </c>
      <c r="H31" s="17"/>
    </row>
    <row r="32" spans="1:8" ht="12.75">
      <c r="A32" s="273"/>
      <c r="B32" s="270" t="s">
        <v>71</v>
      </c>
      <c r="C32" s="271"/>
      <c r="D32" s="271"/>
      <c r="E32" s="271"/>
      <c r="F32" s="268"/>
      <c r="G32" s="201">
        <f>SUM('NSF Prop. Wksheet'!F38)</f>
        <v>0</v>
      </c>
      <c r="H32" s="17"/>
    </row>
    <row r="33" spans="1:8" ht="12.75">
      <c r="A33" s="315" t="s">
        <v>40</v>
      </c>
      <c r="B33" s="316"/>
      <c r="C33" s="316"/>
      <c r="D33" s="316"/>
      <c r="E33" s="316"/>
      <c r="F33" s="317"/>
      <c r="G33" s="148"/>
      <c r="H33" s="28"/>
    </row>
    <row r="34" spans="1:8" ht="12.75">
      <c r="A34" s="151">
        <f>'NSF Prop. Wksheet'!A42</f>
        <v>1</v>
      </c>
      <c r="B34" s="149" t="str">
        <f>'NSF Prop. Wksheet'!B42</f>
        <v>Stipends</v>
      </c>
      <c r="C34" s="200">
        <f>'NSF Prop. Wksheet'!F42</f>
        <v>0</v>
      </c>
      <c r="D34" s="14"/>
      <c r="E34" s="26"/>
      <c r="F34" s="27"/>
      <c r="G34" s="142"/>
      <c r="H34" s="28"/>
    </row>
    <row r="35" spans="1:8" ht="12.75">
      <c r="A35" s="151">
        <f>'NSF Prop. Wksheet'!A43</f>
        <v>2</v>
      </c>
      <c r="B35" s="149" t="str">
        <f>'NSF Prop. Wksheet'!B43</f>
        <v>Travel</v>
      </c>
      <c r="C35" s="200">
        <f>'NSF Prop. Wksheet'!F43</f>
        <v>0</v>
      </c>
      <c r="D35" s="14"/>
      <c r="E35" s="26"/>
      <c r="F35" s="27"/>
      <c r="G35" s="142"/>
      <c r="H35" s="28"/>
    </row>
    <row r="36" spans="1:8" ht="12.75">
      <c r="A36" s="151">
        <f>'NSF Prop. Wksheet'!A44</f>
        <v>3</v>
      </c>
      <c r="B36" s="149" t="str">
        <f>'NSF Prop. Wksheet'!B44</f>
        <v>Subsistence</v>
      </c>
      <c r="C36" s="200">
        <f>'NSF Prop. Wksheet'!F44</f>
        <v>0</v>
      </c>
      <c r="D36" s="14"/>
      <c r="E36" s="26"/>
      <c r="F36" s="27"/>
      <c r="G36" s="142"/>
      <c r="H36" s="28"/>
    </row>
    <row r="37" spans="1:8" ht="12.75">
      <c r="A37" s="138">
        <f>'NSF Prop. Wksheet'!A45</f>
        <v>4</v>
      </c>
      <c r="B37" s="159" t="str">
        <f>'NSF Prop. Wksheet'!B45</f>
        <v>Other</v>
      </c>
      <c r="C37" s="200">
        <f>'NSF Prop. Wksheet'!F45</f>
        <v>0</v>
      </c>
      <c r="D37" s="13"/>
      <c r="E37" s="23"/>
      <c r="F37" s="24"/>
      <c r="G37" s="143"/>
      <c r="H37" s="29"/>
    </row>
    <row r="38" spans="1:8" ht="12.75">
      <c r="A38" s="176"/>
      <c r="B38" s="135" t="s">
        <v>94</v>
      </c>
      <c r="C38" s="139"/>
      <c r="D38" s="139"/>
      <c r="E38" s="139"/>
      <c r="F38" s="136"/>
      <c r="G38" s="194">
        <f>SUM(C34:C37)</f>
        <v>0</v>
      </c>
      <c r="H38" s="17"/>
    </row>
    <row r="39" spans="1:8" ht="12.75">
      <c r="A39" s="252" t="s">
        <v>41</v>
      </c>
      <c r="B39" s="253"/>
      <c r="C39" s="253"/>
      <c r="D39" s="253"/>
      <c r="E39" s="253"/>
      <c r="F39" s="254"/>
      <c r="G39" s="140"/>
      <c r="H39" s="22"/>
    </row>
    <row r="40" spans="1:8" ht="12.75">
      <c r="A40" s="156">
        <f>'NSF Prop. Wksheet'!A49</f>
        <v>1</v>
      </c>
      <c r="B40" s="157" t="str">
        <f>'NSF Prop. Wksheet'!B49</f>
        <v>Materials and Supplies</v>
      </c>
      <c r="C40" s="139"/>
      <c r="D40" s="139"/>
      <c r="E40" s="139"/>
      <c r="F40" s="136"/>
      <c r="G40" s="201">
        <f>'NSF Prop. Wksheet'!F49</f>
        <v>0</v>
      </c>
      <c r="H40" s="17"/>
    </row>
    <row r="41" spans="1:8" ht="12.75">
      <c r="A41" s="156">
        <f>'NSF Prop. Wksheet'!A50</f>
        <v>2</v>
      </c>
      <c r="B41" s="158" t="str">
        <f>'NSF Prop. Wksheet'!B50</f>
        <v>Publication Costs/Documentation/Dissemination</v>
      </c>
      <c r="C41" s="139"/>
      <c r="D41" s="139"/>
      <c r="E41" s="139"/>
      <c r="F41" s="136"/>
      <c r="G41" s="201">
        <f>'NSF Prop. Wksheet'!F50</f>
        <v>0</v>
      </c>
      <c r="H41" s="17"/>
    </row>
    <row r="42" spans="1:8" ht="12.75">
      <c r="A42" s="156">
        <f>'NSF Prop. Wksheet'!A51</f>
        <v>3</v>
      </c>
      <c r="B42" s="149" t="str">
        <f>'NSF Prop. Wksheet'!B51</f>
        <v>Consultant Services</v>
      </c>
      <c r="C42" s="139"/>
      <c r="D42" s="139"/>
      <c r="E42" s="139"/>
      <c r="F42" s="136"/>
      <c r="G42" s="201">
        <f>'NSF Prop. Wksheet'!F51</f>
        <v>0</v>
      </c>
      <c r="H42" s="17"/>
    </row>
    <row r="43" spans="1:8" ht="12.75">
      <c r="A43" s="156">
        <f>'NSF Prop. Wksheet'!A52</f>
        <v>4</v>
      </c>
      <c r="B43" s="157" t="str">
        <f>'NSF Prop. Wksheet'!B52</f>
        <v>Computer Services</v>
      </c>
      <c r="C43" s="139"/>
      <c r="D43" s="139"/>
      <c r="E43" s="139"/>
      <c r="F43" s="136"/>
      <c r="G43" s="201">
        <f>'NSF Prop. Wksheet'!F52</f>
        <v>0</v>
      </c>
      <c r="H43" s="17"/>
    </row>
    <row r="44" spans="1:8" ht="12.75">
      <c r="A44" s="156">
        <f>'NSF Prop. Wksheet'!A53</f>
        <v>5</v>
      </c>
      <c r="B44" s="157" t="str">
        <f>'NSF Prop. Wksheet'!B53</f>
        <v>Subawards - Subcontractors (first 25K)</v>
      </c>
      <c r="C44" s="208"/>
      <c r="D44" s="139"/>
      <c r="E44" s="139"/>
      <c r="F44" s="136"/>
      <c r="G44" s="201">
        <f>'NSF Prop. Wksheet'!F53</f>
        <v>0</v>
      </c>
      <c r="H44" s="17"/>
    </row>
    <row r="45" spans="1:8" ht="12.75">
      <c r="A45" s="137">
        <f>'NSF Prop. Wksheet'!A55</f>
        <v>7</v>
      </c>
      <c r="B45" s="158" t="str">
        <f>'NSF Prop. Wksheet'!B55</f>
        <v>Other - Graduate Tuition Remission</v>
      </c>
      <c r="C45" s="139"/>
      <c r="D45" s="139"/>
      <c r="E45" s="139"/>
      <c r="F45" s="136"/>
      <c r="G45" s="201">
        <f>'NSF Prop. Wksheet'!F55</f>
        <v>0</v>
      </c>
      <c r="H45" s="17"/>
    </row>
    <row r="46" spans="1:8" ht="12.75">
      <c r="A46" s="146"/>
      <c r="B46" s="135" t="s">
        <v>16</v>
      </c>
      <c r="C46" s="41"/>
      <c r="D46" s="41"/>
      <c r="E46" s="41"/>
      <c r="F46" s="42"/>
      <c r="G46" s="194">
        <f>SUM(G40:G45)</f>
        <v>0</v>
      </c>
      <c r="H46" s="17"/>
    </row>
    <row r="47" spans="1:8" ht="12.75">
      <c r="A47" s="252" t="s">
        <v>42</v>
      </c>
      <c r="B47" s="253"/>
      <c r="C47" s="253"/>
      <c r="D47" s="253"/>
      <c r="E47" s="253"/>
      <c r="F47" s="254"/>
      <c r="G47" s="195">
        <f>SUM(G46,G38,G31,G32,G30,G26)</f>
        <v>0</v>
      </c>
      <c r="H47" s="17"/>
    </row>
    <row r="48" spans="1:8" ht="12.75">
      <c r="A48" s="247" t="s">
        <v>60</v>
      </c>
      <c r="B48" s="248"/>
      <c r="C48" s="248"/>
      <c r="D48" s="248"/>
      <c r="E48" s="248"/>
      <c r="F48" s="249"/>
      <c r="G48" s="144"/>
      <c r="H48" s="30"/>
    </row>
    <row r="49" spans="1:8" ht="12.75">
      <c r="A49" s="318" t="s">
        <v>114</v>
      </c>
      <c r="B49" s="319"/>
      <c r="C49" s="319"/>
      <c r="D49" s="319"/>
      <c r="E49" s="150">
        <f>'NSF Prop. Wksheet'!C60</f>
        <v>0.578</v>
      </c>
      <c r="F49" s="26"/>
      <c r="G49" s="145"/>
      <c r="H49" s="31"/>
    </row>
    <row r="50" spans="1:8" ht="12.75">
      <c r="A50" s="175"/>
      <c r="B50" s="264" t="s">
        <v>84</v>
      </c>
      <c r="C50" s="258"/>
      <c r="D50" s="258"/>
      <c r="E50" s="258"/>
      <c r="F50" s="256"/>
      <c r="G50" s="196">
        <f>SUM('NSF Prop. Wksheet'!F60)</f>
        <v>0</v>
      </c>
      <c r="H50" s="32"/>
    </row>
    <row r="51" spans="1:8" ht="12.75">
      <c r="A51" s="252" t="s">
        <v>43</v>
      </c>
      <c r="B51" s="253"/>
      <c r="C51" s="253"/>
      <c r="D51" s="253"/>
      <c r="E51" s="253"/>
      <c r="F51" s="254"/>
      <c r="G51" s="195">
        <f>SUM(G47,G50)</f>
        <v>0</v>
      </c>
      <c r="H51" s="33"/>
    </row>
    <row r="52" spans="1:8" ht="12.75">
      <c r="A52" s="252" t="s">
        <v>85</v>
      </c>
      <c r="B52" s="253"/>
      <c r="C52" s="253"/>
      <c r="D52" s="253"/>
      <c r="E52" s="253"/>
      <c r="F52" s="254"/>
      <c r="G52" s="194">
        <f>'NSF Prop. Wksheet'!F64</f>
        <v>0</v>
      </c>
      <c r="H52" s="17"/>
    </row>
    <row r="53" spans="1:8" ht="12.75">
      <c r="A53" s="252" t="s">
        <v>44</v>
      </c>
      <c r="B53" s="253"/>
      <c r="C53" s="253"/>
      <c r="D53" s="253"/>
      <c r="E53" s="253"/>
      <c r="F53" s="254"/>
      <c r="G53" s="197">
        <f>SUM(G51-G52)</f>
        <v>0</v>
      </c>
      <c r="H53" s="33"/>
    </row>
    <row r="54" spans="1:8" ht="12.75">
      <c r="A54" s="43" t="s">
        <v>86</v>
      </c>
      <c r="B54" s="44"/>
      <c r="C54" s="199">
        <f>'NSF Prop. Wksheet'!F68</f>
        <v>0</v>
      </c>
      <c r="D54" s="160" t="s">
        <v>87</v>
      </c>
      <c r="E54" s="139"/>
      <c r="F54" s="139"/>
      <c r="G54" s="198">
        <v>0</v>
      </c>
      <c r="H54" s="162"/>
    </row>
    <row r="55" spans="1:8" ht="12.75">
      <c r="A55" s="247" t="s">
        <v>45</v>
      </c>
      <c r="B55" s="248"/>
      <c r="C55" s="249"/>
      <c r="D55" s="243" t="s">
        <v>46</v>
      </c>
      <c r="E55" s="244"/>
      <c r="F55" s="259" t="s">
        <v>47</v>
      </c>
      <c r="G55" s="248"/>
      <c r="H55" s="260"/>
    </row>
    <row r="56" spans="1:8" ht="12.75">
      <c r="A56" s="257"/>
      <c r="B56" s="258"/>
      <c r="C56" s="256"/>
      <c r="D56" s="255"/>
      <c r="E56" s="256"/>
      <c r="F56" s="261" t="s">
        <v>48</v>
      </c>
      <c r="G56" s="262"/>
      <c r="H56" s="263"/>
    </row>
    <row r="57" spans="1:8" ht="12.75">
      <c r="A57" s="247" t="s">
        <v>49</v>
      </c>
      <c r="B57" s="248"/>
      <c r="C57" s="249"/>
      <c r="D57" s="243" t="s">
        <v>46</v>
      </c>
      <c r="E57" s="244"/>
      <c r="F57" s="34" t="s">
        <v>50</v>
      </c>
      <c r="G57" s="35" t="s">
        <v>51</v>
      </c>
      <c r="H57" s="36" t="s">
        <v>52</v>
      </c>
    </row>
    <row r="58" spans="1:8" ht="17.25" customHeight="1" thickBot="1">
      <c r="A58" s="250"/>
      <c r="B58" s="251"/>
      <c r="C58" s="246"/>
      <c r="D58" s="245"/>
      <c r="E58" s="246"/>
      <c r="F58" s="37"/>
      <c r="G58" s="37"/>
      <c r="H58" s="38"/>
    </row>
    <row r="59" spans="1:4" ht="12.75">
      <c r="A59" s="39" t="s">
        <v>62</v>
      </c>
      <c r="D59" s="40" t="s">
        <v>63</v>
      </c>
    </row>
  </sheetData>
  <sheetProtection/>
  <mergeCells count="60">
    <mergeCell ref="A33:F33"/>
    <mergeCell ref="A49:D49"/>
    <mergeCell ref="B26:F26"/>
    <mergeCell ref="A2:B2"/>
    <mergeCell ref="D8:F8"/>
    <mergeCell ref="B14:C14"/>
    <mergeCell ref="A6:D6"/>
    <mergeCell ref="A5:D5"/>
    <mergeCell ref="A4:D4"/>
    <mergeCell ref="B15:C15"/>
    <mergeCell ref="C1:D1"/>
    <mergeCell ref="C2:D2"/>
    <mergeCell ref="D7:F7"/>
    <mergeCell ref="A7:C9"/>
    <mergeCell ref="E3:F3"/>
    <mergeCell ref="E5:F5"/>
    <mergeCell ref="E2:H2"/>
    <mergeCell ref="E4:F4"/>
    <mergeCell ref="E6:F6"/>
    <mergeCell ref="G5:G6"/>
    <mergeCell ref="H5:H6"/>
    <mergeCell ref="G3:H3"/>
    <mergeCell ref="A3:D3"/>
    <mergeCell ref="A25:F25"/>
    <mergeCell ref="B16:C16"/>
    <mergeCell ref="B24:F24"/>
    <mergeCell ref="B10:C10"/>
    <mergeCell ref="B11:C11"/>
    <mergeCell ref="B12:C12"/>
    <mergeCell ref="B13:C13"/>
    <mergeCell ref="A17:C17"/>
    <mergeCell ref="B19:F19"/>
    <mergeCell ref="B18:F18"/>
    <mergeCell ref="B20:F20"/>
    <mergeCell ref="B21:F21"/>
    <mergeCell ref="B22:F22"/>
    <mergeCell ref="B23:F23"/>
    <mergeCell ref="A28:F28"/>
    <mergeCell ref="A27:F27"/>
    <mergeCell ref="A29:F29"/>
    <mergeCell ref="B31:F31"/>
    <mergeCell ref="B32:F32"/>
    <mergeCell ref="A31:A32"/>
    <mergeCell ref="F56:H56"/>
    <mergeCell ref="A39:F39"/>
    <mergeCell ref="A47:F47"/>
    <mergeCell ref="B50:F50"/>
    <mergeCell ref="A48:F48"/>
    <mergeCell ref="A51:F51"/>
    <mergeCell ref="A52:F52"/>
    <mergeCell ref="D57:E57"/>
    <mergeCell ref="D58:E58"/>
    <mergeCell ref="A57:C57"/>
    <mergeCell ref="A58:C58"/>
    <mergeCell ref="A53:F53"/>
    <mergeCell ref="D55:E55"/>
    <mergeCell ref="D56:E56"/>
    <mergeCell ref="A56:C56"/>
    <mergeCell ref="A55:C55"/>
    <mergeCell ref="F55:H55"/>
  </mergeCells>
  <printOptions/>
  <pageMargins left="0.28" right="0.32" top="0.18" bottom="0.26" header="0.18" footer="0.24"/>
  <pageSetup fitToHeight="1" fitToWidth="1" horizontalDpi="300" verticalDpi="3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59"/>
  <sheetViews>
    <sheetView showZeros="0" zoomScalePageLayoutView="0" workbookViewId="0" topLeftCell="A16">
      <selection activeCell="B10" sqref="B10:C10"/>
    </sheetView>
  </sheetViews>
  <sheetFormatPr defaultColWidth="9.140625" defaultRowHeight="12.75"/>
  <cols>
    <col min="1" max="1" width="6.421875" style="0" customWidth="1"/>
    <col min="2" max="2" width="25.00390625" style="11" customWidth="1"/>
    <col min="3" max="3" width="12.57421875" style="11" customWidth="1"/>
    <col min="4" max="4" width="5.8515625" style="11" customWidth="1"/>
    <col min="5" max="6" width="6.00390625" style="0" customWidth="1"/>
    <col min="7" max="7" width="14.421875" style="0" customWidth="1"/>
    <col min="8" max="8" width="13.8515625" style="0" customWidth="1"/>
  </cols>
  <sheetData>
    <row r="1" spans="3:7" ht="13.5" thickBot="1">
      <c r="C1" s="287" t="s">
        <v>20</v>
      </c>
      <c r="D1" s="288"/>
      <c r="G1" s="12"/>
    </row>
    <row r="2" spans="1:8" ht="13.5" thickBot="1">
      <c r="A2" s="320" t="str">
        <f>('NSF Prop. Wksheet'!I5)</f>
        <v>Year 2</v>
      </c>
      <c r="B2" s="321"/>
      <c r="C2" s="289" t="s">
        <v>21</v>
      </c>
      <c r="D2" s="290"/>
      <c r="E2" s="307" t="s">
        <v>95</v>
      </c>
      <c r="F2" s="308"/>
      <c r="G2" s="309"/>
      <c r="H2" s="310"/>
    </row>
    <row r="3" spans="1:8" ht="12.75">
      <c r="A3" s="281" t="s">
        <v>22</v>
      </c>
      <c r="B3" s="241"/>
      <c r="C3" s="241"/>
      <c r="D3" s="241"/>
      <c r="E3" s="303" t="s">
        <v>23</v>
      </c>
      <c r="F3" s="304"/>
      <c r="G3" s="279" t="s">
        <v>24</v>
      </c>
      <c r="H3" s="280"/>
    </row>
    <row r="4" spans="1:8" ht="12.75">
      <c r="A4" s="325" t="s">
        <v>99</v>
      </c>
      <c r="B4" s="258"/>
      <c r="C4" s="258"/>
      <c r="D4" s="258"/>
      <c r="E4" s="311"/>
      <c r="F4" s="312"/>
      <c r="G4" s="45" t="s">
        <v>25</v>
      </c>
      <c r="H4" s="46" t="s">
        <v>26</v>
      </c>
    </row>
    <row r="5" spans="1:8" ht="12.75">
      <c r="A5" s="326" t="s">
        <v>27</v>
      </c>
      <c r="B5" s="327"/>
      <c r="C5" s="327"/>
      <c r="D5" s="327"/>
      <c r="E5" s="305" t="s">
        <v>28</v>
      </c>
      <c r="F5" s="306"/>
      <c r="G5" s="313"/>
      <c r="H5" s="277"/>
    </row>
    <row r="6" spans="1:8" ht="12.75">
      <c r="A6" s="325">
        <f>'NSF Prop. Wksheet'!B5</f>
        <v>0</v>
      </c>
      <c r="B6" s="258"/>
      <c r="C6" s="258"/>
      <c r="D6" s="258"/>
      <c r="E6" s="311"/>
      <c r="F6" s="312"/>
      <c r="G6" s="314"/>
      <c r="H6" s="278"/>
    </row>
    <row r="7" spans="1:8" ht="12.75">
      <c r="A7" s="294" t="s">
        <v>65</v>
      </c>
      <c r="B7" s="295"/>
      <c r="C7" s="296"/>
      <c r="D7" s="291" t="s">
        <v>29</v>
      </c>
      <c r="E7" s="292"/>
      <c r="F7" s="293"/>
      <c r="G7" s="49" t="s">
        <v>30</v>
      </c>
      <c r="H7" s="52" t="s">
        <v>30</v>
      </c>
    </row>
    <row r="8" spans="1:8" ht="12" customHeight="1">
      <c r="A8" s="297"/>
      <c r="B8" s="298"/>
      <c r="C8" s="299"/>
      <c r="D8" s="322" t="s">
        <v>66</v>
      </c>
      <c r="E8" s="323"/>
      <c r="F8" s="324"/>
      <c r="G8" s="50" t="s">
        <v>31</v>
      </c>
      <c r="H8" s="53" t="s">
        <v>32</v>
      </c>
    </row>
    <row r="9" spans="1:8" ht="12.75">
      <c r="A9" s="300"/>
      <c r="B9" s="301"/>
      <c r="C9" s="302"/>
      <c r="D9" s="47" t="s">
        <v>33</v>
      </c>
      <c r="E9" s="48" t="s">
        <v>34</v>
      </c>
      <c r="F9" s="48" t="s">
        <v>54</v>
      </c>
      <c r="G9" s="51" t="s">
        <v>35</v>
      </c>
      <c r="H9" s="54" t="s">
        <v>36</v>
      </c>
    </row>
    <row r="10" spans="1:8" ht="12.75">
      <c r="A10" s="152">
        <v>1</v>
      </c>
      <c r="B10" s="285" t="str">
        <f>'NSF Prop. Wksheet'!B9</f>
        <v>P.I.</v>
      </c>
      <c r="C10" s="286"/>
      <c r="D10" s="15"/>
      <c r="E10" s="16"/>
      <c r="F10" s="16"/>
      <c r="G10" s="194">
        <f>'NSF Prop. Wksheet'!I9</f>
        <v>0</v>
      </c>
      <c r="H10" s="171">
        <v>0</v>
      </c>
    </row>
    <row r="11" spans="1:8" ht="12.75">
      <c r="A11" s="152">
        <f>A10+1</f>
        <v>2</v>
      </c>
      <c r="B11" s="284" t="str">
        <f>'NSF Prop. Wksheet'!B10</f>
        <v>Co-PI</v>
      </c>
      <c r="C11" s="254"/>
      <c r="D11" s="15"/>
      <c r="E11" s="16"/>
      <c r="F11" s="16"/>
      <c r="G11" s="201">
        <f>'NSF Prop. Wksheet'!I10</f>
        <v>0</v>
      </c>
      <c r="H11" s="17"/>
    </row>
    <row r="12" spans="1:8" ht="12.75">
      <c r="A12" s="152">
        <f>A11+1</f>
        <v>3</v>
      </c>
      <c r="B12" s="284">
        <f>'NSF Prop. Wksheet'!B11</f>
        <v>0</v>
      </c>
      <c r="C12" s="254"/>
      <c r="D12" s="15"/>
      <c r="E12" s="16"/>
      <c r="F12" s="16"/>
      <c r="G12" s="201">
        <f>'NSF Prop. Wksheet'!I11</f>
        <v>0</v>
      </c>
      <c r="H12" s="17"/>
    </row>
    <row r="13" spans="1:8" ht="12.75">
      <c r="A13" s="152">
        <f>A12+1</f>
        <v>4</v>
      </c>
      <c r="B13" s="284">
        <f>'NSF Prop. Wksheet'!B12</f>
        <v>0</v>
      </c>
      <c r="C13" s="254"/>
      <c r="D13" s="15"/>
      <c r="E13" s="16"/>
      <c r="F13" s="16"/>
      <c r="G13" s="201">
        <f>'NSF Prop. Wksheet'!I12</f>
        <v>0</v>
      </c>
      <c r="H13" s="17"/>
    </row>
    <row r="14" spans="1:8" ht="12.75">
      <c r="A14" s="152">
        <f>A13+1</f>
        <v>5</v>
      </c>
      <c r="B14" s="284">
        <f>'NSF Prop. Wksheet'!B13</f>
        <v>0</v>
      </c>
      <c r="C14" s="254"/>
      <c r="D14" s="15"/>
      <c r="E14" s="16"/>
      <c r="F14" s="16"/>
      <c r="G14" s="201">
        <f>'NSF Prop. Wksheet'!I13</f>
        <v>0</v>
      </c>
      <c r="H14" s="17"/>
    </row>
    <row r="15" spans="1:8" ht="12.75">
      <c r="A15" s="152">
        <f>A14+1</f>
        <v>6</v>
      </c>
      <c r="B15" s="284">
        <f>'NSF Prop. Wksheet'!B14</f>
        <v>0</v>
      </c>
      <c r="C15" s="254"/>
      <c r="D15" s="15"/>
      <c r="E15" s="16"/>
      <c r="F15" s="16"/>
      <c r="G15" s="201">
        <f>'NSF Prop. Wksheet'!I14</f>
        <v>0</v>
      </c>
      <c r="H15" s="17"/>
    </row>
    <row r="16" spans="1:8" ht="12.75">
      <c r="A16" s="153">
        <v>7</v>
      </c>
      <c r="B16" s="282" t="s">
        <v>101</v>
      </c>
      <c r="C16" s="283"/>
      <c r="D16" s="18"/>
      <c r="E16" s="19"/>
      <c r="F16" s="19"/>
      <c r="G16" s="201">
        <f>SUM(G10:G15)</f>
        <v>0</v>
      </c>
      <c r="H16" s="17"/>
    </row>
    <row r="17" spans="1:8" ht="12.75">
      <c r="A17" s="274" t="s">
        <v>37</v>
      </c>
      <c r="B17" s="258"/>
      <c r="C17" s="256"/>
      <c r="D17" s="20"/>
      <c r="E17" s="21"/>
      <c r="F17" s="21"/>
      <c r="G17" s="140"/>
      <c r="H17" s="22"/>
    </row>
    <row r="18" spans="1:8" ht="12.75">
      <c r="A18" s="154">
        <v>1</v>
      </c>
      <c r="B18" s="276" t="str">
        <f>'NSF Prop. Wksheet'!B18</f>
        <v>(   ) Post Doctoral Associates</v>
      </c>
      <c r="C18" s="258"/>
      <c r="D18" s="258"/>
      <c r="E18" s="258"/>
      <c r="F18" s="256"/>
      <c r="G18" s="201">
        <f>'NSF Prop. Wksheet'!I18</f>
        <v>0</v>
      </c>
      <c r="H18" s="17"/>
    </row>
    <row r="19" spans="1:8" ht="12.75">
      <c r="A19" s="154">
        <f>A18+1</f>
        <v>2</v>
      </c>
      <c r="B19" s="275" t="str">
        <f>'NSF Prop. Wksheet'!B19</f>
        <v>(   ) Other professionals (technician,programmer, etc.)</v>
      </c>
      <c r="C19" s="253"/>
      <c r="D19" s="253"/>
      <c r="E19" s="253"/>
      <c r="F19" s="254"/>
      <c r="G19" s="201">
        <f>'NSF Prop. Wksheet'!I19</f>
        <v>0</v>
      </c>
      <c r="H19" s="17"/>
    </row>
    <row r="20" spans="1:8" ht="12.75">
      <c r="A20" s="154">
        <f>A19+1</f>
        <v>3</v>
      </c>
      <c r="B20" s="265" t="str">
        <f>'NSF Prop. Wksheet'!B20</f>
        <v>(   ) Graduate Students</v>
      </c>
      <c r="C20" s="253"/>
      <c r="D20" s="253"/>
      <c r="E20" s="253"/>
      <c r="F20" s="254"/>
      <c r="G20" s="201">
        <f>'NSF Prop. Wksheet'!I20</f>
        <v>0</v>
      </c>
      <c r="H20" s="17"/>
    </row>
    <row r="21" spans="1:8" ht="12.75">
      <c r="A21" s="154">
        <f>A20+1</f>
        <v>4</v>
      </c>
      <c r="B21" s="265" t="str">
        <f>'NSF Prop. Wksheet'!B21</f>
        <v>(    ) Undergraduate Students</v>
      </c>
      <c r="C21" s="253"/>
      <c r="D21" s="253"/>
      <c r="E21" s="253"/>
      <c r="F21" s="254"/>
      <c r="G21" s="201">
        <f>'NSF Prop. Wksheet'!I21</f>
        <v>0</v>
      </c>
      <c r="H21" s="17"/>
    </row>
    <row r="22" spans="1:8" ht="12.75">
      <c r="A22" s="152">
        <f>A21+1</f>
        <v>5</v>
      </c>
      <c r="B22" s="265" t="str">
        <f>'NSF Prop. Wksheet'!B22</f>
        <v>(    ) Secretarial - Clerical (if charged directly)</v>
      </c>
      <c r="C22" s="253"/>
      <c r="D22" s="253"/>
      <c r="E22" s="253"/>
      <c r="F22" s="254"/>
      <c r="G22" s="201">
        <f>'NSF Prop. Wksheet'!I22</f>
        <v>0</v>
      </c>
      <c r="H22" s="17"/>
    </row>
    <row r="23" spans="1:8" ht="12.75">
      <c r="A23" s="152">
        <f>A22+1</f>
        <v>6</v>
      </c>
      <c r="B23" s="265" t="str">
        <f>'NSF Prop. Wksheet'!B23</f>
        <v>(    ) Other; stipend for GT students</v>
      </c>
      <c r="C23" s="253"/>
      <c r="D23" s="253"/>
      <c r="E23" s="253"/>
      <c r="F23" s="254"/>
      <c r="G23" s="201">
        <f>'NSF Prop. Wksheet'!I23</f>
        <v>0</v>
      </c>
      <c r="H23" s="17"/>
    </row>
    <row r="24" spans="1:8" ht="12.75">
      <c r="A24" s="147"/>
      <c r="B24" s="284" t="s">
        <v>68</v>
      </c>
      <c r="C24" s="253"/>
      <c r="D24" s="253"/>
      <c r="E24" s="253"/>
      <c r="F24" s="254"/>
      <c r="G24" s="194">
        <f>SUM(G16:G23)</f>
        <v>0</v>
      </c>
      <c r="H24" s="17"/>
    </row>
    <row r="25" spans="1:8" ht="12.75">
      <c r="A25" s="252" t="s">
        <v>38</v>
      </c>
      <c r="B25" s="253"/>
      <c r="C25" s="253"/>
      <c r="D25" s="253"/>
      <c r="E25" s="253"/>
      <c r="F25" s="254"/>
      <c r="G25" s="201">
        <f>SUM('NSF Prop. Wksheet'!I30)</f>
        <v>0</v>
      </c>
      <c r="H25" s="17"/>
    </row>
    <row r="26" spans="1:8" ht="12.75">
      <c r="A26" s="147"/>
      <c r="B26" s="284" t="s">
        <v>83</v>
      </c>
      <c r="C26" s="253"/>
      <c r="D26" s="253"/>
      <c r="E26" s="253"/>
      <c r="F26" s="254"/>
      <c r="G26" s="194">
        <f>SUM(G24:G25)</f>
        <v>0</v>
      </c>
      <c r="H26" s="17"/>
    </row>
    <row r="27" spans="1:8" ht="12.75">
      <c r="A27" s="247" t="s">
        <v>59</v>
      </c>
      <c r="B27" s="248"/>
      <c r="C27" s="248"/>
      <c r="D27" s="248"/>
      <c r="E27" s="248"/>
      <c r="F27" s="249"/>
      <c r="G27" s="141"/>
      <c r="H27" s="25"/>
    </row>
    <row r="28" spans="1:8" ht="12.75">
      <c r="A28" s="266"/>
      <c r="B28" s="267"/>
      <c r="C28" s="267"/>
      <c r="D28" s="267"/>
      <c r="E28" s="267"/>
      <c r="F28" s="268"/>
      <c r="G28" s="142"/>
      <c r="H28" s="28"/>
    </row>
    <row r="29" spans="1:8" ht="12.75">
      <c r="A29" s="266" t="s">
        <v>39</v>
      </c>
      <c r="B29" s="267"/>
      <c r="C29" s="267"/>
      <c r="D29" s="267"/>
      <c r="E29" s="267"/>
      <c r="F29" s="268"/>
      <c r="G29" s="142"/>
      <c r="H29" s="28"/>
    </row>
    <row r="30" spans="1:8" ht="12.75">
      <c r="A30" s="146"/>
      <c r="B30" s="174" t="s">
        <v>69</v>
      </c>
      <c r="C30" s="172"/>
      <c r="D30" s="172"/>
      <c r="E30" s="172"/>
      <c r="F30" s="173"/>
      <c r="G30" s="194">
        <f>SUM('NSF Prop. Wksheet'!I34)</f>
        <v>0</v>
      </c>
      <c r="H30" s="17"/>
    </row>
    <row r="31" spans="1:8" ht="12.75">
      <c r="A31" s="272" t="s">
        <v>72</v>
      </c>
      <c r="B31" s="269" t="s">
        <v>70</v>
      </c>
      <c r="C31" s="248"/>
      <c r="D31" s="248"/>
      <c r="E31" s="248"/>
      <c r="F31" s="249"/>
      <c r="G31" s="201">
        <f>SUM('NSF Prop. Wksheet'!I37)</f>
        <v>0</v>
      </c>
      <c r="H31" s="17"/>
    </row>
    <row r="32" spans="1:8" ht="12.75">
      <c r="A32" s="273"/>
      <c r="B32" s="270" t="s">
        <v>71</v>
      </c>
      <c r="C32" s="271"/>
      <c r="D32" s="271"/>
      <c r="E32" s="271"/>
      <c r="F32" s="268"/>
      <c r="G32" s="201">
        <f>SUM('NSF Prop. Wksheet'!I38)</f>
        <v>0</v>
      </c>
      <c r="H32" s="17"/>
    </row>
    <row r="33" spans="1:8" ht="12.75">
      <c r="A33" s="315" t="s">
        <v>40</v>
      </c>
      <c r="B33" s="316"/>
      <c r="C33" s="316"/>
      <c r="D33" s="316"/>
      <c r="E33" s="316"/>
      <c r="F33" s="317"/>
      <c r="G33" s="148"/>
      <c r="H33" s="28"/>
    </row>
    <row r="34" spans="1:8" ht="12.75">
      <c r="A34" s="151">
        <f>'NSF Prop. Wksheet'!A42</f>
        <v>1</v>
      </c>
      <c r="B34" s="149" t="str">
        <f>'NSF Prop. Wksheet'!B42</f>
        <v>Stipends</v>
      </c>
      <c r="C34" s="200">
        <f>'NSF Prop. Wksheet'!I42</f>
        <v>0</v>
      </c>
      <c r="D34" s="14"/>
      <c r="E34" s="26"/>
      <c r="F34" s="27"/>
      <c r="G34" s="142"/>
      <c r="H34" s="28"/>
    </row>
    <row r="35" spans="1:8" ht="12.75">
      <c r="A35" s="151">
        <f>'NSF Prop. Wksheet'!A43</f>
        <v>2</v>
      </c>
      <c r="B35" s="149" t="str">
        <f>'NSF Prop. Wksheet'!B43</f>
        <v>Travel</v>
      </c>
      <c r="C35" s="200">
        <f>'NSF Prop. Wksheet'!I43</f>
        <v>0</v>
      </c>
      <c r="D35" s="14"/>
      <c r="E35" s="26"/>
      <c r="F35" s="27"/>
      <c r="G35" s="142"/>
      <c r="H35" s="28"/>
    </row>
    <row r="36" spans="1:8" ht="12.75">
      <c r="A36" s="151">
        <f>'NSF Prop. Wksheet'!A44</f>
        <v>3</v>
      </c>
      <c r="B36" s="149" t="str">
        <f>'NSF Prop. Wksheet'!B44</f>
        <v>Subsistence</v>
      </c>
      <c r="C36" s="200">
        <f>'NSF Prop. Wksheet'!I44</f>
        <v>0</v>
      </c>
      <c r="D36" s="14"/>
      <c r="E36" s="26"/>
      <c r="F36" s="27"/>
      <c r="G36" s="142"/>
      <c r="H36" s="28"/>
    </row>
    <row r="37" spans="1:8" ht="12.75">
      <c r="A37" s="138">
        <f>'NSF Prop. Wksheet'!A45</f>
        <v>4</v>
      </c>
      <c r="B37" s="159" t="str">
        <f>'NSF Prop. Wksheet'!B45</f>
        <v>Other</v>
      </c>
      <c r="C37" s="200">
        <f>'NSF Prop. Wksheet'!I45</f>
        <v>0</v>
      </c>
      <c r="D37" s="13"/>
      <c r="E37" s="23"/>
      <c r="F37" s="24"/>
      <c r="G37" s="143"/>
      <c r="H37" s="29"/>
    </row>
    <row r="38" spans="1:8" ht="12.75">
      <c r="A38" s="176"/>
      <c r="B38" s="135" t="s">
        <v>94</v>
      </c>
      <c r="C38" s="139"/>
      <c r="D38" s="139"/>
      <c r="E38" s="139"/>
      <c r="F38" s="136"/>
      <c r="G38" s="194">
        <f>SUM(C34:C37)</f>
        <v>0</v>
      </c>
      <c r="H38" s="17"/>
    </row>
    <row r="39" spans="1:8" ht="12.75">
      <c r="A39" s="252" t="s">
        <v>41</v>
      </c>
      <c r="B39" s="253"/>
      <c r="C39" s="253"/>
      <c r="D39" s="253"/>
      <c r="E39" s="253"/>
      <c r="F39" s="254"/>
      <c r="G39" s="140"/>
      <c r="H39" s="22"/>
    </row>
    <row r="40" spans="1:8" ht="12.75">
      <c r="A40" s="156">
        <f>'NSF Prop. Wksheet'!A49</f>
        <v>1</v>
      </c>
      <c r="B40" s="157" t="str">
        <f>'NSF Prop. Wksheet'!B49</f>
        <v>Materials and Supplies</v>
      </c>
      <c r="C40" s="139"/>
      <c r="D40" s="139"/>
      <c r="E40" s="139"/>
      <c r="F40" s="136"/>
      <c r="G40" s="201">
        <f>'NSF Prop. Wksheet'!I49</f>
        <v>0</v>
      </c>
      <c r="H40" s="17"/>
    </row>
    <row r="41" spans="1:8" ht="12.75">
      <c r="A41" s="156">
        <f>'NSF Prop. Wksheet'!A50</f>
        <v>2</v>
      </c>
      <c r="B41" s="158" t="str">
        <f>'NSF Prop. Wksheet'!B50</f>
        <v>Publication Costs/Documentation/Dissemination</v>
      </c>
      <c r="C41" s="139"/>
      <c r="D41" s="139"/>
      <c r="E41" s="139"/>
      <c r="F41" s="136"/>
      <c r="G41" s="201">
        <f>'NSF Prop. Wksheet'!I50</f>
        <v>0</v>
      </c>
      <c r="H41" s="17"/>
    </row>
    <row r="42" spans="1:8" ht="12.75">
      <c r="A42" s="156">
        <f>'NSF Prop. Wksheet'!A51</f>
        <v>3</v>
      </c>
      <c r="B42" s="149" t="str">
        <f>'NSF Prop. Wksheet'!B51</f>
        <v>Consultant Services</v>
      </c>
      <c r="C42" s="139"/>
      <c r="D42" s="139"/>
      <c r="E42" s="139"/>
      <c r="F42" s="136"/>
      <c r="G42" s="201">
        <f>'NSF Prop. Wksheet'!I51</f>
        <v>0</v>
      </c>
      <c r="H42" s="17"/>
    </row>
    <row r="43" spans="1:8" ht="12.75">
      <c r="A43" s="156">
        <f>'NSF Prop. Wksheet'!A52</f>
        <v>4</v>
      </c>
      <c r="B43" s="157" t="str">
        <f>'NSF Prop. Wksheet'!B52</f>
        <v>Computer Services</v>
      </c>
      <c r="C43" s="139"/>
      <c r="D43" s="139"/>
      <c r="E43" s="139"/>
      <c r="F43" s="136"/>
      <c r="G43" s="201">
        <f>'NSF Prop. Wksheet'!I52</f>
        <v>0</v>
      </c>
      <c r="H43" s="17"/>
    </row>
    <row r="44" spans="1:8" ht="12.75">
      <c r="A44" s="156">
        <f>'NSF Prop. Wksheet'!A53</f>
        <v>5</v>
      </c>
      <c r="B44" s="157" t="str">
        <f>'NSF Prop. Wksheet'!B53</f>
        <v>Subawards - Subcontractors (first 25K)</v>
      </c>
      <c r="C44" s="208"/>
      <c r="D44" s="139"/>
      <c r="E44" s="139"/>
      <c r="F44" s="136"/>
      <c r="G44" s="201">
        <f>'NSF Prop. Wksheet'!I53</f>
        <v>0</v>
      </c>
      <c r="H44" s="17"/>
    </row>
    <row r="45" spans="1:8" ht="12.75">
      <c r="A45" s="137">
        <f>'NSF Prop. Wksheet'!A55</f>
        <v>7</v>
      </c>
      <c r="B45" s="158" t="str">
        <f>'NSF Prop. Wksheet'!B55</f>
        <v>Other - Graduate Tuition Remission</v>
      </c>
      <c r="C45" s="139"/>
      <c r="D45" s="139"/>
      <c r="E45" s="139"/>
      <c r="F45" s="136"/>
      <c r="G45" s="201">
        <f>'NSF Prop. Wksheet'!I55</f>
        <v>0</v>
      </c>
      <c r="H45" s="17"/>
    </row>
    <row r="46" spans="1:8" ht="12.75">
      <c r="A46" s="146"/>
      <c r="B46" s="135" t="s">
        <v>16</v>
      </c>
      <c r="C46" s="41"/>
      <c r="D46" s="41"/>
      <c r="E46" s="41"/>
      <c r="F46" s="42"/>
      <c r="G46" s="194">
        <f>SUM(G40:G45)</f>
        <v>0</v>
      </c>
      <c r="H46" s="17"/>
    </row>
    <row r="47" spans="1:8" ht="12.75">
      <c r="A47" s="252" t="s">
        <v>42</v>
      </c>
      <c r="B47" s="253"/>
      <c r="C47" s="253"/>
      <c r="D47" s="253"/>
      <c r="E47" s="253"/>
      <c r="F47" s="254"/>
      <c r="G47" s="195">
        <f>SUM(G46,G38,G31,G32,G30,G26)</f>
        <v>0</v>
      </c>
      <c r="H47" s="17"/>
    </row>
    <row r="48" spans="1:8" ht="12.75">
      <c r="A48" s="247" t="s">
        <v>60</v>
      </c>
      <c r="B48" s="248"/>
      <c r="C48" s="248"/>
      <c r="D48" s="248"/>
      <c r="E48" s="248"/>
      <c r="F48" s="249"/>
      <c r="G48" s="144"/>
      <c r="H48" s="30"/>
    </row>
    <row r="49" spans="1:8" ht="12.75">
      <c r="A49" s="318" t="s">
        <v>61</v>
      </c>
      <c r="B49" s="319"/>
      <c r="C49" s="319"/>
      <c r="D49" s="319"/>
      <c r="E49" s="150">
        <f>'NSF Prop. Wksheet'!C60</f>
        <v>0.578</v>
      </c>
      <c r="F49" s="26"/>
      <c r="G49" s="145"/>
      <c r="H49" s="31"/>
    </row>
    <row r="50" spans="1:8" ht="12.75">
      <c r="A50" s="175"/>
      <c r="B50" s="264" t="s">
        <v>84</v>
      </c>
      <c r="C50" s="258"/>
      <c r="D50" s="258"/>
      <c r="E50" s="258"/>
      <c r="F50" s="256"/>
      <c r="G50" s="196">
        <f>SUM('NSF Prop. Wksheet'!I60)</f>
        <v>0</v>
      </c>
      <c r="H50" s="32"/>
    </row>
    <row r="51" spans="1:8" ht="12.75">
      <c r="A51" s="252" t="s">
        <v>43</v>
      </c>
      <c r="B51" s="253"/>
      <c r="C51" s="253"/>
      <c r="D51" s="253"/>
      <c r="E51" s="253"/>
      <c r="F51" s="254"/>
      <c r="G51" s="195">
        <f>SUM(G47,G50)</f>
        <v>0</v>
      </c>
      <c r="H51" s="33"/>
    </row>
    <row r="52" spans="1:8" ht="12.75">
      <c r="A52" s="252" t="s">
        <v>85</v>
      </c>
      <c r="B52" s="253"/>
      <c r="C52" s="253"/>
      <c r="D52" s="253"/>
      <c r="E52" s="253"/>
      <c r="F52" s="254"/>
      <c r="G52" s="194">
        <f>'NSF Prop. Wksheet'!I64</f>
        <v>0</v>
      </c>
      <c r="H52" s="17"/>
    </row>
    <row r="53" spans="1:8" ht="12.75">
      <c r="A53" s="252" t="s">
        <v>44</v>
      </c>
      <c r="B53" s="253"/>
      <c r="C53" s="253"/>
      <c r="D53" s="253"/>
      <c r="E53" s="253"/>
      <c r="F53" s="254"/>
      <c r="G53" s="197">
        <f>SUM(G51-G52)</f>
        <v>0</v>
      </c>
      <c r="H53" s="33"/>
    </row>
    <row r="54" spans="1:8" ht="12.75">
      <c r="A54" s="43" t="s">
        <v>86</v>
      </c>
      <c r="B54" s="44"/>
      <c r="C54" s="199">
        <f>'NSF Prop. Wksheet'!I68</f>
        <v>0</v>
      </c>
      <c r="D54" s="160" t="s">
        <v>87</v>
      </c>
      <c r="E54" s="139"/>
      <c r="F54" s="139"/>
      <c r="G54" s="198">
        <v>0</v>
      </c>
      <c r="H54" s="162"/>
    </row>
    <row r="55" spans="1:8" ht="12.75">
      <c r="A55" s="247" t="s">
        <v>45</v>
      </c>
      <c r="B55" s="248"/>
      <c r="C55" s="249"/>
      <c r="D55" s="243" t="s">
        <v>46</v>
      </c>
      <c r="E55" s="244"/>
      <c r="F55" s="259" t="s">
        <v>47</v>
      </c>
      <c r="G55" s="248"/>
      <c r="H55" s="260"/>
    </row>
    <row r="56" spans="1:8" ht="12.75">
      <c r="A56" s="257"/>
      <c r="B56" s="258"/>
      <c r="C56" s="256"/>
      <c r="D56" s="255"/>
      <c r="E56" s="256"/>
      <c r="F56" s="261" t="s">
        <v>48</v>
      </c>
      <c r="G56" s="262"/>
      <c r="H56" s="263"/>
    </row>
    <row r="57" spans="1:8" ht="12.75">
      <c r="A57" s="247" t="s">
        <v>49</v>
      </c>
      <c r="B57" s="248"/>
      <c r="C57" s="249"/>
      <c r="D57" s="243" t="s">
        <v>46</v>
      </c>
      <c r="E57" s="244"/>
      <c r="F57" s="34" t="s">
        <v>50</v>
      </c>
      <c r="G57" s="35" t="s">
        <v>51</v>
      </c>
      <c r="H57" s="36" t="s">
        <v>52</v>
      </c>
    </row>
    <row r="58" spans="1:8" ht="17.25" customHeight="1" thickBot="1">
      <c r="A58" s="250"/>
      <c r="B58" s="251"/>
      <c r="C58" s="246"/>
      <c r="D58" s="245"/>
      <c r="E58" s="246"/>
      <c r="F58" s="37"/>
      <c r="G58" s="37"/>
      <c r="H58" s="38"/>
    </row>
    <row r="59" spans="1:4" ht="12.75">
      <c r="A59" s="39" t="s">
        <v>62</v>
      </c>
      <c r="D59" s="40" t="s">
        <v>63</v>
      </c>
    </row>
  </sheetData>
  <sheetProtection/>
  <mergeCells count="60">
    <mergeCell ref="A57:C57"/>
    <mergeCell ref="D57:E57"/>
    <mergeCell ref="A58:C58"/>
    <mergeCell ref="D58:E58"/>
    <mergeCell ref="A25:F25"/>
    <mergeCell ref="B26:F26"/>
    <mergeCell ref="A27:F27"/>
    <mergeCell ref="A28:F28"/>
    <mergeCell ref="A29:F29"/>
    <mergeCell ref="A48:F48"/>
    <mergeCell ref="C1:D1"/>
    <mergeCell ref="A2:B2"/>
    <mergeCell ref="C2:D2"/>
    <mergeCell ref="E2:H2"/>
    <mergeCell ref="A3:D3"/>
    <mergeCell ref="E3:F3"/>
    <mergeCell ref="G3:H3"/>
    <mergeCell ref="A4:D4"/>
    <mergeCell ref="E4:F4"/>
    <mergeCell ref="A5:D5"/>
    <mergeCell ref="E5:F5"/>
    <mergeCell ref="G5:G6"/>
    <mergeCell ref="H5:H6"/>
    <mergeCell ref="A6:D6"/>
    <mergeCell ref="E6:F6"/>
    <mergeCell ref="D8:F8"/>
    <mergeCell ref="B10:C10"/>
    <mergeCell ref="B11:C11"/>
    <mergeCell ref="B12:C12"/>
    <mergeCell ref="A7:C9"/>
    <mergeCell ref="D7:F7"/>
    <mergeCell ref="A31:A32"/>
    <mergeCell ref="B31:F31"/>
    <mergeCell ref="B32:F32"/>
    <mergeCell ref="B13:C13"/>
    <mergeCell ref="B14:C14"/>
    <mergeCell ref="B15:C15"/>
    <mergeCell ref="B16:C16"/>
    <mergeCell ref="A17:C17"/>
    <mergeCell ref="B18:F18"/>
    <mergeCell ref="A51:F51"/>
    <mergeCell ref="A52:F52"/>
    <mergeCell ref="A53:F53"/>
    <mergeCell ref="A49:D49"/>
    <mergeCell ref="B19:F19"/>
    <mergeCell ref="B20:F20"/>
    <mergeCell ref="B21:F21"/>
    <mergeCell ref="B22:F22"/>
    <mergeCell ref="B23:F23"/>
    <mergeCell ref="B24:F24"/>
    <mergeCell ref="A55:C55"/>
    <mergeCell ref="D55:E55"/>
    <mergeCell ref="F56:H56"/>
    <mergeCell ref="A33:F33"/>
    <mergeCell ref="A39:F39"/>
    <mergeCell ref="A47:F47"/>
    <mergeCell ref="B50:F50"/>
    <mergeCell ref="F55:H55"/>
    <mergeCell ref="A56:C56"/>
    <mergeCell ref="D56:E56"/>
  </mergeCells>
  <printOptions/>
  <pageMargins left="0.32" right="0.25" top="0.18" bottom="0.24" header="0.18" footer="0.26"/>
  <pageSetup fitToHeight="1" fitToWidth="1" horizontalDpi="300" verticalDpi="3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59"/>
  <sheetViews>
    <sheetView showZeros="0" zoomScalePageLayoutView="0" workbookViewId="0" topLeftCell="A16">
      <selection activeCell="B11" sqref="B11:C11"/>
    </sheetView>
  </sheetViews>
  <sheetFormatPr defaultColWidth="9.140625" defaultRowHeight="12.75"/>
  <cols>
    <col min="1" max="1" width="8.00390625" style="0" customWidth="1"/>
    <col min="2" max="2" width="25.00390625" style="11" customWidth="1"/>
    <col min="3" max="3" width="12.57421875" style="11" customWidth="1"/>
    <col min="4" max="4" width="5.8515625" style="11" customWidth="1"/>
    <col min="5" max="6" width="6.00390625" style="0" customWidth="1"/>
    <col min="7" max="7" width="14.421875" style="191" customWidth="1"/>
    <col min="8" max="8" width="13.8515625" style="0" customWidth="1"/>
  </cols>
  <sheetData>
    <row r="1" spans="3:7" ht="13.5" thickBot="1">
      <c r="C1" s="287" t="s">
        <v>20</v>
      </c>
      <c r="D1" s="288"/>
      <c r="G1" s="177"/>
    </row>
    <row r="2" spans="1:8" ht="13.5" thickBot="1">
      <c r="A2" s="320" t="str">
        <f>('NSF Prop. Wksheet'!L5)</f>
        <v>Year 3</v>
      </c>
      <c r="B2" s="321"/>
      <c r="C2" s="289" t="s">
        <v>21</v>
      </c>
      <c r="D2" s="290"/>
      <c r="E2" s="328" t="s">
        <v>95</v>
      </c>
      <c r="F2" s="329"/>
      <c r="G2" s="330"/>
      <c r="H2" s="331"/>
    </row>
    <row r="3" spans="1:8" ht="12.75">
      <c r="A3" s="281" t="s">
        <v>22</v>
      </c>
      <c r="B3" s="241"/>
      <c r="C3" s="241"/>
      <c r="D3" s="241"/>
      <c r="E3" s="303" t="s">
        <v>23</v>
      </c>
      <c r="F3" s="304"/>
      <c r="G3" s="334" t="s">
        <v>24</v>
      </c>
      <c r="H3" s="335"/>
    </row>
    <row r="4" spans="1:8" ht="12.75">
      <c r="A4" s="325" t="s">
        <v>99</v>
      </c>
      <c r="B4" s="258"/>
      <c r="C4" s="258"/>
      <c r="D4" s="258"/>
      <c r="E4" s="311"/>
      <c r="F4" s="312"/>
      <c r="G4" s="178" t="s">
        <v>25</v>
      </c>
      <c r="H4" s="46" t="s">
        <v>26</v>
      </c>
    </row>
    <row r="5" spans="1:8" ht="12.75">
      <c r="A5" s="326" t="s">
        <v>27</v>
      </c>
      <c r="B5" s="327"/>
      <c r="C5" s="327"/>
      <c r="D5" s="327"/>
      <c r="E5" s="305" t="s">
        <v>28</v>
      </c>
      <c r="F5" s="306"/>
      <c r="G5" s="332"/>
      <c r="H5" s="277"/>
    </row>
    <row r="6" spans="1:8" ht="12.75">
      <c r="A6" s="325">
        <f>'NSF Prop. Wksheet'!B5</f>
        <v>0</v>
      </c>
      <c r="B6" s="258"/>
      <c r="C6" s="258"/>
      <c r="D6" s="258"/>
      <c r="E6" s="311"/>
      <c r="F6" s="312"/>
      <c r="G6" s="333"/>
      <c r="H6" s="278"/>
    </row>
    <row r="7" spans="1:8" ht="12.75">
      <c r="A7" s="294" t="s">
        <v>65</v>
      </c>
      <c r="B7" s="295"/>
      <c r="C7" s="296"/>
      <c r="D7" s="291" t="s">
        <v>29</v>
      </c>
      <c r="E7" s="292"/>
      <c r="F7" s="293"/>
      <c r="G7" s="179" t="s">
        <v>30</v>
      </c>
      <c r="H7" s="52" t="s">
        <v>30</v>
      </c>
    </row>
    <row r="8" spans="1:8" ht="12" customHeight="1">
      <c r="A8" s="297"/>
      <c r="B8" s="298"/>
      <c r="C8" s="299"/>
      <c r="D8" s="322" t="s">
        <v>66</v>
      </c>
      <c r="E8" s="323"/>
      <c r="F8" s="324"/>
      <c r="G8" s="180" t="s">
        <v>31</v>
      </c>
      <c r="H8" s="53" t="s">
        <v>32</v>
      </c>
    </row>
    <row r="9" spans="1:8" ht="12.75">
      <c r="A9" s="300"/>
      <c r="B9" s="301"/>
      <c r="C9" s="302"/>
      <c r="D9" s="47" t="s">
        <v>33</v>
      </c>
      <c r="E9" s="48" t="s">
        <v>34</v>
      </c>
      <c r="F9" s="48" t="s">
        <v>54</v>
      </c>
      <c r="G9" s="181" t="s">
        <v>35</v>
      </c>
      <c r="H9" s="54" t="s">
        <v>36</v>
      </c>
    </row>
    <row r="10" spans="1:8" ht="12.75">
      <c r="A10" s="152">
        <v>1</v>
      </c>
      <c r="B10" s="285" t="str">
        <f>'NSF Prop. Wksheet'!B9</f>
        <v>P.I.</v>
      </c>
      <c r="C10" s="286"/>
      <c r="D10" s="15"/>
      <c r="E10" s="16"/>
      <c r="F10" s="16"/>
      <c r="G10" s="194">
        <f>'NSF Prop. Wksheet'!L9</f>
        <v>0</v>
      </c>
      <c r="H10" s="171">
        <v>0</v>
      </c>
    </row>
    <row r="11" spans="1:8" ht="12.75">
      <c r="A11" s="152">
        <f>A10+1</f>
        <v>2</v>
      </c>
      <c r="B11" s="284" t="str">
        <f>'NSF Prop. Wksheet'!B10</f>
        <v>Co-PI</v>
      </c>
      <c r="C11" s="254"/>
      <c r="D11" s="15"/>
      <c r="E11" s="16"/>
      <c r="F11" s="16"/>
      <c r="G11" s="201">
        <f>'NSF Prop. Wksheet'!L10</f>
        <v>0</v>
      </c>
      <c r="H11" s="17"/>
    </row>
    <row r="12" spans="1:8" ht="12.75">
      <c r="A12" s="152">
        <f>A11+1</f>
        <v>3</v>
      </c>
      <c r="B12" s="284">
        <f>'NSF Prop. Wksheet'!B11</f>
        <v>0</v>
      </c>
      <c r="C12" s="254"/>
      <c r="D12" s="15"/>
      <c r="E12" s="16"/>
      <c r="F12" s="16"/>
      <c r="G12" s="201">
        <f>'NSF Prop. Wksheet'!L11</f>
        <v>0</v>
      </c>
      <c r="H12" s="17"/>
    </row>
    <row r="13" spans="1:8" ht="12.75">
      <c r="A13" s="152">
        <f>A12+1</f>
        <v>4</v>
      </c>
      <c r="B13" s="284">
        <f>'NSF Prop. Wksheet'!B12</f>
        <v>0</v>
      </c>
      <c r="C13" s="254"/>
      <c r="D13" s="15"/>
      <c r="E13" s="16"/>
      <c r="F13" s="16"/>
      <c r="G13" s="201">
        <f>'NSF Prop. Wksheet'!L12</f>
        <v>0</v>
      </c>
      <c r="H13" s="17"/>
    </row>
    <row r="14" spans="1:8" ht="12.75">
      <c r="A14" s="152">
        <f>A13+1</f>
        <v>5</v>
      </c>
      <c r="B14" s="284">
        <f>'NSF Prop. Wksheet'!B13</f>
        <v>0</v>
      </c>
      <c r="C14" s="254"/>
      <c r="D14" s="15"/>
      <c r="E14" s="16"/>
      <c r="F14" s="16"/>
      <c r="G14" s="201">
        <f>'NSF Prop. Wksheet'!L13</f>
        <v>0</v>
      </c>
      <c r="H14" s="17"/>
    </row>
    <row r="15" spans="1:8" ht="12.75">
      <c r="A15" s="152">
        <f>A14+1</f>
        <v>6</v>
      </c>
      <c r="B15" s="284">
        <f>'NSF Prop. Wksheet'!B14</f>
        <v>0</v>
      </c>
      <c r="C15" s="254"/>
      <c r="D15" s="15"/>
      <c r="E15" s="16"/>
      <c r="F15" s="16"/>
      <c r="G15" s="201">
        <f>'NSF Prop. Wksheet'!L14</f>
        <v>0</v>
      </c>
      <c r="H15" s="17"/>
    </row>
    <row r="16" spans="1:8" ht="12.75">
      <c r="A16" s="153">
        <v>7</v>
      </c>
      <c r="B16" s="282" t="s">
        <v>101</v>
      </c>
      <c r="C16" s="283"/>
      <c r="D16" s="18"/>
      <c r="E16" s="19"/>
      <c r="F16" s="19"/>
      <c r="G16" s="201">
        <f>SUM(G10:G15)</f>
        <v>0</v>
      </c>
      <c r="H16" s="17"/>
    </row>
    <row r="17" spans="1:8" ht="12.75">
      <c r="A17" s="274" t="s">
        <v>37</v>
      </c>
      <c r="B17" s="258"/>
      <c r="C17" s="256"/>
      <c r="D17" s="20"/>
      <c r="E17" s="21"/>
      <c r="F17" s="21"/>
      <c r="G17" s="182"/>
      <c r="H17" s="22"/>
    </row>
    <row r="18" spans="1:8" ht="12.75">
      <c r="A18" s="154">
        <v>1</v>
      </c>
      <c r="B18" s="276" t="str">
        <f>'NSF Prop. Wksheet'!B18</f>
        <v>(   ) Post Doctoral Associates</v>
      </c>
      <c r="C18" s="258"/>
      <c r="D18" s="258"/>
      <c r="E18" s="258"/>
      <c r="F18" s="256"/>
      <c r="G18" s="201">
        <f>'NSF Prop. Wksheet'!L18</f>
        <v>0</v>
      </c>
      <c r="H18" s="17"/>
    </row>
    <row r="19" spans="1:8" ht="12.75">
      <c r="A19" s="154">
        <f>A18+1</f>
        <v>2</v>
      </c>
      <c r="B19" s="275" t="str">
        <f>'NSF Prop. Wksheet'!B19</f>
        <v>(   ) Other professionals (technician,programmer, etc.)</v>
      </c>
      <c r="C19" s="253"/>
      <c r="D19" s="253"/>
      <c r="E19" s="253"/>
      <c r="F19" s="254"/>
      <c r="G19" s="201">
        <f>'NSF Prop. Wksheet'!L19</f>
        <v>0</v>
      </c>
      <c r="H19" s="17"/>
    </row>
    <row r="20" spans="1:8" ht="12.75">
      <c r="A20" s="154">
        <f>A19+1</f>
        <v>3</v>
      </c>
      <c r="B20" s="265" t="str">
        <f>'NSF Prop. Wksheet'!B20</f>
        <v>(   ) Graduate Students</v>
      </c>
      <c r="C20" s="253"/>
      <c r="D20" s="253"/>
      <c r="E20" s="253"/>
      <c r="F20" s="254"/>
      <c r="G20" s="201">
        <f>'NSF Prop. Wksheet'!L20</f>
        <v>0</v>
      </c>
      <c r="H20" s="17"/>
    </row>
    <row r="21" spans="1:8" ht="12.75">
      <c r="A21" s="154">
        <f>A20+1</f>
        <v>4</v>
      </c>
      <c r="B21" s="265" t="str">
        <f>'NSF Prop. Wksheet'!B21</f>
        <v>(    ) Undergraduate Students</v>
      </c>
      <c r="C21" s="253"/>
      <c r="D21" s="253"/>
      <c r="E21" s="253"/>
      <c r="F21" s="254"/>
      <c r="G21" s="201">
        <f>'NSF Prop. Wksheet'!L21</f>
        <v>0</v>
      </c>
      <c r="H21" s="17"/>
    </row>
    <row r="22" spans="1:8" ht="12.75">
      <c r="A22" s="152">
        <f>A21+1</f>
        <v>5</v>
      </c>
      <c r="B22" s="265" t="str">
        <f>'NSF Prop. Wksheet'!B22</f>
        <v>(    ) Secretarial - Clerical (if charged directly)</v>
      </c>
      <c r="C22" s="253"/>
      <c r="D22" s="253"/>
      <c r="E22" s="253"/>
      <c r="F22" s="254"/>
      <c r="G22" s="201">
        <f>'NSF Prop. Wksheet'!L22</f>
        <v>0</v>
      </c>
      <c r="H22" s="17"/>
    </row>
    <row r="23" spans="1:8" ht="12.75">
      <c r="A23" s="152">
        <f>A22+1</f>
        <v>6</v>
      </c>
      <c r="B23" s="265" t="str">
        <f>'NSF Prop. Wksheet'!B23</f>
        <v>(    ) Other; stipend for GT students</v>
      </c>
      <c r="C23" s="253"/>
      <c r="D23" s="253"/>
      <c r="E23" s="253"/>
      <c r="F23" s="254"/>
      <c r="G23" s="201">
        <f>'NSF Prop. Wksheet'!L23</f>
        <v>0</v>
      </c>
      <c r="H23" s="17"/>
    </row>
    <row r="24" spans="1:8" ht="12.75">
      <c r="A24" s="147"/>
      <c r="B24" s="284" t="s">
        <v>68</v>
      </c>
      <c r="C24" s="253"/>
      <c r="D24" s="253"/>
      <c r="E24" s="253"/>
      <c r="F24" s="254"/>
      <c r="G24" s="194">
        <f>SUM(G16:G23)</f>
        <v>0</v>
      </c>
      <c r="H24" s="17"/>
    </row>
    <row r="25" spans="1:8" ht="12.75">
      <c r="A25" s="252" t="s">
        <v>38</v>
      </c>
      <c r="B25" s="253"/>
      <c r="C25" s="253"/>
      <c r="D25" s="253"/>
      <c r="E25" s="253"/>
      <c r="F25" s="254"/>
      <c r="G25" s="201">
        <f>SUM('NSF Prop. Wksheet'!L30)</f>
        <v>0</v>
      </c>
      <c r="H25" s="17"/>
    </row>
    <row r="26" spans="1:8" ht="12.75">
      <c r="A26" s="147"/>
      <c r="B26" s="284" t="s">
        <v>83</v>
      </c>
      <c r="C26" s="253"/>
      <c r="D26" s="253"/>
      <c r="E26" s="253"/>
      <c r="F26" s="254"/>
      <c r="G26" s="194">
        <f>SUM(G24:G25)</f>
        <v>0</v>
      </c>
      <c r="H26" s="17"/>
    </row>
    <row r="27" spans="1:8" ht="12.75">
      <c r="A27" s="247" t="s">
        <v>59</v>
      </c>
      <c r="B27" s="248"/>
      <c r="C27" s="248"/>
      <c r="D27" s="248"/>
      <c r="E27" s="248"/>
      <c r="F27" s="249"/>
      <c r="G27" s="183"/>
      <c r="H27" s="25"/>
    </row>
    <row r="28" spans="1:8" ht="12.75">
      <c r="A28" s="266"/>
      <c r="B28" s="267"/>
      <c r="C28" s="267"/>
      <c r="D28" s="267"/>
      <c r="E28" s="267"/>
      <c r="F28" s="268"/>
      <c r="G28" s="184"/>
      <c r="H28" s="28"/>
    </row>
    <row r="29" spans="1:8" ht="12.75">
      <c r="A29" s="266" t="s">
        <v>39</v>
      </c>
      <c r="B29" s="267"/>
      <c r="C29" s="267"/>
      <c r="D29" s="267"/>
      <c r="E29" s="267"/>
      <c r="F29" s="268"/>
      <c r="G29" s="184"/>
      <c r="H29" s="28"/>
    </row>
    <row r="30" spans="1:8" ht="12.75">
      <c r="A30" s="146"/>
      <c r="B30" s="174" t="s">
        <v>69</v>
      </c>
      <c r="C30" s="172"/>
      <c r="D30" s="172"/>
      <c r="E30" s="172"/>
      <c r="F30" s="173"/>
      <c r="G30" s="194">
        <f>SUM('NSF Prop. Wksheet'!L34)</f>
        <v>0</v>
      </c>
      <c r="H30" s="17"/>
    </row>
    <row r="31" spans="1:8" ht="12.75">
      <c r="A31" s="272" t="s">
        <v>72</v>
      </c>
      <c r="B31" s="269" t="s">
        <v>70</v>
      </c>
      <c r="C31" s="248"/>
      <c r="D31" s="248"/>
      <c r="E31" s="248"/>
      <c r="F31" s="249"/>
      <c r="G31" s="201">
        <f>SUM('NSF Prop. Wksheet'!L37)</f>
        <v>0</v>
      </c>
      <c r="H31" s="17"/>
    </row>
    <row r="32" spans="1:8" ht="12.75">
      <c r="A32" s="273"/>
      <c r="B32" s="270" t="s">
        <v>71</v>
      </c>
      <c r="C32" s="271"/>
      <c r="D32" s="271"/>
      <c r="E32" s="271"/>
      <c r="F32" s="268"/>
      <c r="G32" s="201">
        <f>SUM('NSF Prop. Wksheet'!L38)</f>
        <v>0</v>
      </c>
      <c r="H32" s="17"/>
    </row>
    <row r="33" spans="1:8" ht="12.75">
      <c r="A33" s="315" t="s">
        <v>40</v>
      </c>
      <c r="B33" s="316"/>
      <c r="C33" s="316"/>
      <c r="D33" s="316"/>
      <c r="E33" s="316"/>
      <c r="F33" s="317"/>
      <c r="G33" s="185"/>
      <c r="H33" s="28"/>
    </row>
    <row r="34" spans="1:8" ht="12.75">
      <c r="A34" s="151">
        <f>'NSF Prop. Wksheet'!A42</f>
        <v>1</v>
      </c>
      <c r="B34" s="149" t="str">
        <f>'NSF Prop. Wksheet'!B42</f>
        <v>Stipends</v>
      </c>
      <c r="C34" s="200">
        <f>'NSF Prop. Wksheet'!L42</f>
        <v>0</v>
      </c>
      <c r="D34" s="14"/>
      <c r="E34" s="26"/>
      <c r="F34" s="27"/>
      <c r="G34" s="184"/>
      <c r="H34" s="28"/>
    </row>
    <row r="35" spans="1:8" ht="12.75">
      <c r="A35" s="151">
        <f>'NSF Prop. Wksheet'!A43</f>
        <v>2</v>
      </c>
      <c r="B35" s="149" t="str">
        <f>'NSF Prop. Wksheet'!B43</f>
        <v>Travel</v>
      </c>
      <c r="C35" s="200">
        <f>'NSF Prop. Wksheet'!L43</f>
        <v>0</v>
      </c>
      <c r="D35" s="14"/>
      <c r="E35" s="26"/>
      <c r="F35" s="27"/>
      <c r="G35" s="184"/>
      <c r="H35" s="28"/>
    </row>
    <row r="36" spans="1:8" ht="12.75">
      <c r="A36" s="151">
        <f>'NSF Prop. Wksheet'!A44</f>
        <v>3</v>
      </c>
      <c r="B36" s="149" t="str">
        <f>'NSF Prop. Wksheet'!B44</f>
        <v>Subsistence</v>
      </c>
      <c r="C36" s="200">
        <f>'NSF Prop. Wksheet'!L44</f>
        <v>0</v>
      </c>
      <c r="D36" s="14"/>
      <c r="E36" s="26"/>
      <c r="F36" s="27"/>
      <c r="G36" s="184"/>
      <c r="H36" s="28"/>
    </row>
    <row r="37" spans="1:8" ht="12.75">
      <c r="A37" s="138">
        <f>'NSF Prop. Wksheet'!A45</f>
        <v>4</v>
      </c>
      <c r="B37" s="159" t="str">
        <f>'NSF Prop. Wksheet'!B45</f>
        <v>Other</v>
      </c>
      <c r="C37" s="200">
        <f>'NSF Prop. Wksheet'!L45</f>
        <v>0</v>
      </c>
      <c r="D37" s="13"/>
      <c r="E37" s="23"/>
      <c r="F37" s="24"/>
      <c r="G37" s="186"/>
      <c r="H37" s="29"/>
    </row>
    <row r="38" spans="1:8" ht="12.75">
      <c r="A38" s="176"/>
      <c r="B38" s="135" t="s">
        <v>94</v>
      </c>
      <c r="C38" s="139"/>
      <c r="D38" s="139"/>
      <c r="E38" s="139"/>
      <c r="F38" s="136"/>
      <c r="G38" s="194">
        <f>SUM(C34:C37)</f>
        <v>0</v>
      </c>
      <c r="H38" s="17"/>
    </row>
    <row r="39" spans="1:8" ht="12.75">
      <c r="A39" s="252" t="s">
        <v>41</v>
      </c>
      <c r="B39" s="253"/>
      <c r="C39" s="253"/>
      <c r="D39" s="253"/>
      <c r="E39" s="253"/>
      <c r="F39" s="254"/>
      <c r="G39" s="182"/>
      <c r="H39" s="22"/>
    </row>
    <row r="40" spans="1:8" ht="12.75">
      <c r="A40" s="156">
        <f>'NSF Prop. Wksheet'!A49</f>
        <v>1</v>
      </c>
      <c r="B40" s="157" t="str">
        <f>'NSF Prop. Wksheet'!B49</f>
        <v>Materials and Supplies</v>
      </c>
      <c r="C40" s="139"/>
      <c r="D40" s="139"/>
      <c r="E40" s="139"/>
      <c r="F40" s="136"/>
      <c r="G40" s="201">
        <f>'NSF Prop. Wksheet'!L49</f>
        <v>0</v>
      </c>
      <c r="H40" s="17"/>
    </row>
    <row r="41" spans="1:8" ht="12.75">
      <c r="A41" s="156">
        <f>'NSF Prop. Wksheet'!A50</f>
        <v>2</v>
      </c>
      <c r="B41" s="158" t="str">
        <f>'NSF Prop. Wksheet'!B50</f>
        <v>Publication Costs/Documentation/Dissemination</v>
      </c>
      <c r="C41" s="139"/>
      <c r="D41" s="139"/>
      <c r="E41" s="139"/>
      <c r="F41" s="136"/>
      <c r="G41" s="201">
        <f>'NSF Prop. Wksheet'!L50</f>
        <v>0</v>
      </c>
      <c r="H41" s="17"/>
    </row>
    <row r="42" spans="1:8" ht="12.75">
      <c r="A42" s="156">
        <f>'NSF Prop. Wksheet'!A51</f>
        <v>3</v>
      </c>
      <c r="B42" s="149" t="str">
        <f>'NSF Prop. Wksheet'!B51</f>
        <v>Consultant Services</v>
      </c>
      <c r="C42" s="139"/>
      <c r="D42" s="139"/>
      <c r="E42" s="139"/>
      <c r="F42" s="136"/>
      <c r="G42" s="201">
        <f>'NSF Prop. Wksheet'!L51</f>
        <v>0</v>
      </c>
      <c r="H42" s="17"/>
    </row>
    <row r="43" spans="1:8" ht="12.75">
      <c r="A43" s="156">
        <f>'NSF Prop. Wksheet'!A52</f>
        <v>4</v>
      </c>
      <c r="B43" s="157" t="str">
        <f>'NSF Prop. Wksheet'!B52</f>
        <v>Computer Services</v>
      </c>
      <c r="C43" s="139"/>
      <c r="D43" s="139"/>
      <c r="E43" s="139"/>
      <c r="F43" s="136"/>
      <c r="G43" s="201">
        <f>'NSF Prop. Wksheet'!L52</f>
        <v>0</v>
      </c>
      <c r="H43" s="17"/>
    </row>
    <row r="44" spans="1:8" ht="20.25" customHeight="1">
      <c r="A44" s="209">
        <f>'NSF Prop. Wksheet'!A53</f>
        <v>5</v>
      </c>
      <c r="B44" s="210" t="str">
        <f>'NSF Prop. Wksheet'!B53</f>
        <v>Subawards - Subcontractors (first 25K)</v>
      </c>
      <c r="C44" s="336"/>
      <c r="D44" s="253"/>
      <c r="E44" s="253"/>
      <c r="F44" s="254"/>
      <c r="G44" s="201">
        <f>'NSF Prop. Wksheet'!L53</f>
        <v>0</v>
      </c>
      <c r="H44" s="17"/>
    </row>
    <row r="45" spans="1:8" ht="12.75">
      <c r="A45" s="137">
        <f>'NSF Prop. Wksheet'!A55</f>
        <v>7</v>
      </c>
      <c r="B45" s="158" t="str">
        <f>'NSF Prop. Wksheet'!B55</f>
        <v>Other - Graduate Tuition Remission</v>
      </c>
      <c r="C45" s="139"/>
      <c r="D45" s="139"/>
      <c r="E45" s="139"/>
      <c r="F45" s="136"/>
      <c r="G45" s="201">
        <f>'NSF Prop. Wksheet'!L55</f>
        <v>0</v>
      </c>
      <c r="H45" s="17"/>
    </row>
    <row r="46" spans="1:8" ht="12.75">
      <c r="A46" s="146"/>
      <c r="B46" s="135" t="s">
        <v>16</v>
      </c>
      <c r="C46" s="41"/>
      <c r="D46" s="41"/>
      <c r="E46" s="41"/>
      <c r="F46" s="42"/>
      <c r="G46" s="194">
        <f>SUM(G40:G45)</f>
        <v>0</v>
      </c>
      <c r="H46" s="17"/>
    </row>
    <row r="47" spans="1:8" ht="12.75">
      <c r="A47" s="252" t="s">
        <v>42</v>
      </c>
      <c r="B47" s="253"/>
      <c r="C47" s="253"/>
      <c r="D47" s="253"/>
      <c r="E47" s="253"/>
      <c r="F47" s="254"/>
      <c r="G47" s="195">
        <f>SUM(G46,G38,G31,G32,G30,G26)</f>
        <v>0</v>
      </c>
      <c r="H47" s="17"/>
    </row>
    <row r="48" spans="1:8" ht="12.75">
      <c r="A48" s="247" t="s">
        <v>60</v>
      </c>
      <c r="B48" s="248"/>
      <c r="C48" s="248"/>
      <c r="D48" s="248"/>
      <c r="E48" s="248"/>
      <c r="F48" s="249"/>
      <c r="G48" s="187"/>
      <c r="H48" s="30"/>
    </row>
    <row r="49" spans="1:8" ht="12.75">
      <c r="A49" s="318" t="s">
        <v>61</v>
      </c>
      <c r="B49" s="319"/>
      <c r="C49" s="319"/>
      <c r="D49" s="319"/>
      <c r="E49" s="150">
        <f>'NSF Prop. Wksheet'!C60</f>
        <v>0.578</v>
      </c>
      <c r="F49" s="26"/>
      <c r="G49" s="188"/>
      <c r="H49" s="31"/>
    </row>
    <row r="50" spans="1:8" ht="12.75">
      <c r="A50" s="175"/>
      <c r="B50" s="264" t="s">
        <v>84</v>
      </c>
      <c r="C50" s="258"/>
      <c r="D50" s="258"/>
      <c r="E50" s="258"/>
      <c r="F50" s="256"/>
      <c r="G50" s="196">
        <f>SUM('NSF Prop. Wksheet'!L60)</f>
        <v>0</v>
      </c>
      <c r="H50" s="32"/>
    </row>
    <row r="51" spans="1:8" ht="12.75">
      <c r="A51" s="252" t="s">
        <v>43</v>
      </c>
      <c r="B51" s="253"/>
      <c r="C51" s="253"/>
      <c r="D51" s="253"/>
      <c r="E51" s="253"/>
      <c r="F51" s="254"/>
      <c r="G51" s="195">
        <f>SUM(G47,G50)</f>
        <v>0</v>
      </c>
      <c r="H51" s="33"/>
    </row>
    <row r="52" spans="1:8" ht="12.75">
      <c r="A52" s="252" t="s">
        <v>85</v>
      </c>
      <c r="B52" s="253"/>
      <c r="C52" s="253"/>
      <c r="D52" s="253"/>
      <c r="E52" s="253"/>
      <c r="F52" s="254"/>
      <c r="G52" s="194">
        <f>'NSF Prop. Wksheet'!L64</f>
        <v>0</v>
      </c>
      <c r="H52" s="17"/>
    </row>
    <row r="53" spans="1:8" ht="12.75">
      <c r="A53" s="252" t="s">
        <v>44</v>
      </c>
      <c r="B53" s="253"/>
      <c r="C53" s="253"/>
      <c r="D53" s="253"/>
      <c r="E53" s="253"/>
      <c r="F53" s="254"/>
      <c r="G53" s="197">
        <f>SUM(G51-G52)</f>
        <v>0</v>
      </c>
      <c r="H53" s="33"/>
    </row>
    <row r="54" spans="1:8" ht="12.75">
      <c r="A54" s="43" t="s">
        <v>86</v>
      </c>
      <c r="B54" s="44"/>
      <c r="C54" s="199">
        <f>'NSF Prop. Wksheet'!L68</f>
        <v>0</v>
      </c>
      <c r="D54" s="160" t="s">
        <v>87</v>
      </c>
      <c r="E54" s="139"/>
      <c r="F54" s="139"/>
      <c r="G54" s="198">
        <v>0</v>
      </c>
      <c r="H54" s="162"/>
    </row>
    <row r="55" spans="1:8" ht="12.75">
      <c r="A55" s="247" t="s">
        <v>45</v>
      </c>
      <c r="B55" s="248"/>
      <c r="C55" s="249"/>
      <c r="D55" s="243" t="s">
        <v>46</v>
      </c>
      <c r="E55" s="244"/>
      <c r="F55" s="337" t="s">
        <v>47</v>
      </c>
      <c r="G55" s="338"/>
      <c r="H55" s="339"/>
    </row>
    <row r="56" spans="1:8" ht="12.75">
      <c r="A56" s="257"/>
      <c r="B56" s="258"/>
      <c r="C56" s="256"/>
      <c r="D56" s="255"/>
      <c r="E56" s="256"/>
      <c r="F56" s="340" t="s">
        <v>48</v>
      </c>
      <c r="G56" s="341"/>
      <c r="H56" s="342"/>
    </row>
    <row r="57" spans="1:8" ht="12.75">
      <c r="A57" s="247" t="s">
        <v>49</v>
      </c>
      <c r="B57" s="248"/>
      <c r="C57" s="249"/>
      <c r="D57" s="243" t="s">
        <v>46</v>
      </c>
      <c r="E57" s="244"/>
      <c r="F57" s="34" t="s">
        <v>50</v>
      </c>
      <c r="G57" s="189" t="s">
        <v>51</v>
      </c>
      <c r="H57" s="36" t="s">
        <v>52</v>
      </c>
    </row>
    <row r="58" spans="1:8" ht="17.25" customHeight="1" thickBot="1">
      <c r="A58" s="250"/>
      <c r="B58" s="251"/>
      <c r="C58" s="246"/>
      <c r="D58" s="245"/>
      <c r="E58" s="246"/>
      <c r="F58" s="37"/>
      <c r="G58" s="190"/>
      <c r="H58" s="38"/>
    </row>
    <row r="59" spans="1:4" ht="12.75">
      <c r="A59" s="39" t="s">
        <v>62</v>
      </c>
      <c r="D59" s="40" t="s">
        <v>63</v>
      </c>
    </row>
  </sheetData>
  <sheetProtection/>
  <mergeCells count="61">
    <mergeCell ref="A58:C58"/>
    <mergeCell ref="D58:E58"/>
    <mergeCell ref="A56:C56"/>
    <mergeCell ref="D56:E56"/>
    <mergeCell ref="F56:H56"/>
    <mergeCell ref="A57:C57"/>
    <mergeCell ref="D57:E57"/>
    <mergeCell ref="A53:F53"/>
    <mergeCell ref="A55:C55"/>
    <mergeCell ref="D55:E55"/>
    <mergeCell ref="F55:H55"/>
    <mergeCell ref="A49:D49"/>
    <mergeCell ref="B50:F50"/>
    <mergeCell ref="A51:F51"/>
    <mergeCell ref="A52:F52"/>
    <mergeCell ref="A47:F47"/>
    <mergeCell ref="A48:F48"/>
    <mergeCell ref="C44:F44"/>
    <mergeCell ref="A27:F27"/>
    <mergeCell ref="A28:F28"/>
    <mergeCell ref="A29:F29"/>
    <mergeCell ref="A31:A32"/>
    <mergeCell ref="B31:F31"/>
    <mergeCell ref="B19:F19"/>
    <mergeCell ref="B20:F20"/>
    <mergeCell ref="B21:F21"/>
    <mergeCell ref="B22:F22"/>
    <mergeCell ref="A33:F33"/>
    <mergeCell ref="A39:F39"/>
    <mergeCell ref="B18:F18"/>
    <mergeCell ref="B11:C11"/>
    <mergeCell ref="B12:C12"/>
    <mergeCell ref="B13:C13"/>
    <mergeCell ref="B14:C14"/>
    <mergeCell ref="B32:F32"/>
    <mergeCell ref="B23:F23"/>
    <mergeCell ref="B24:F24"/>
    <mergeCell ref="A25:F25"/>
    <mergeCell ref="B26:F26"/>
    <mergeCell ref="B10:C10"/>
    <mergeCell ref="A5:D5"/>
    <mergeCell ref="E5:F5"/>
    <mergeCell ref="B15:C15"/>
    <mergeCell ref="B16:C16"/>
    <mergeCell ref="A17:C17"/>
    <mergeCell ref="G3:H3"/>
    <mergeCell ref="A4:D4"/>
    <mergeCell ref="E4:F4"/>
    <mergeCell ref="A7:C9"/>
    <mergeCell ref="D7:F7"/>
    <mergeCell ref="D8:F8"/>
    <mergeCell ref="C1:D1"/>
    <mergeCell ref="A2:B2"/>
    <mergeCell ref="C2:D2"/>
    <mergeCell ref="E2:H2"/>
    <mergeCell ref="G5:G6"/>
    <mergeCell ref="H5:H6"/>
    <mergeCell ref="A6:D6"/>
    <mergeCell ref="E6:F6"/>
    <mergeCell ref="A3:D3"/>
    <mergeCell ref="E3:F3"/>
  </mergeCells>
  <printOptions/>
  <pageMargins left="0.25" right="0.25" top="0.2" bottom="0.24" header="0.18" footer="0.24"/>
  <pageSetup fitToHeight="1" fitToWidth="1" horizontalDpi="300" verticalDpi="3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59"/>
  <sheetViews>
    <sheetView showZeros="0" zoomScalePageLayoutView="0" workbookViewId="0" topLeftCell="A13">
      <selection activeCell="B11" sqref="B11:C11"/>
    </sheetView>
  </sheetViews>
  <sheetFormatPr defaultColWidth="9.140625" defaultRowHeight="12.75"/>
  <cols>
    <col min="1" max="1" width="7.00390625" style="0" customWidth="1"/>
    <col min="2" max="2" width="23.421875" style="11" customWidth="1"/>
    <col min="3" max="3" width="12.57421875" style="11" customWidth="1"/>
    <col min="4" max="4" width="5.8515625" style="11" customWidth="1"/>
    <col min="5" max="6" width="6.00390625" style="0" customWidth="1"/>
    <col min="7" max="7" width="14.421875" style="191" customWidth="1"/>
    <col min="8" max="8" width="13.8515625" style="0" customWidth="1"/>
  </cols>
  <sheetData>
    <row r="1" spans="3:7" ht="13.5" thickBot="1">
      <c r="C1" s="287" t="s">
        <v>20</v>
      </c>
      <c r="D1" s="288"/>
      <c r="G1" s="177"/>
    </row>
    <row r="2" spans="1:8" ht="13.5" thickBot="1">
      <c r="A2" s="320" t="str">
        <f>('NSF Prop. Wksheet'!O5)</f>
        <v>Year 4</v>
      </c>
      <c r="B2" s="321"/>
      <c r="C2" s="289" t="s">
        <v>21</v>
      </c>
      <c r="D2" s="290"/>
      <c r="E2" s="328" t="s">
        <v>95</v>
      </c>
      <c r="F2" s="329"/>
      <c r="G2" s="330"/>
      <c r="H2" s="331"/>
    </row>
    <row r="3" spans="1:8" ht="12.75">
      <c r="A3" s="281" t="s">
        <v>22</v>
      </c>
      <c r="B3" s="241"/>
      <c r="C3" s="241"/>
      <c r="D3" s="241"/>
      <c r="E3" s="303" t="s">
        <v>23</v>
      </c>
      <c r="F3" s="304"/>
      <c r="G3" s="334" t="s">
        <v>24</v>
      </c>
      <c r="H3" s="335"/>
    </row>
    <row r="4" spans="1:8" ht="12.75">
      <c r="A4" s="325" t="s">
        <v>99</v>
      </c>
      <c r="B4" s="258"/>
      <c r="C4" s="258"/>
      <c r="D4" s="258"/>
      <c r="E4" s="311"/>
      <c r="F4" s="312"/>
      <c r="G4" s="178" t="s">
        <v>25</v>
      </c>
      <c r="H4" s="46" t="s">
        <v>26</v>
      </c>
    </row>
    <row r="5" spans="1:8" ht="12.75">
      <c r="A5" s="326" t="s">
        <v>27</v>
      </c>
      <c r="B5" s="327"/>
      <c r="C5" s="327"/>
      <c r="D5" s="327"/>
      <c r="E5" s="305" t="s">
        <v>28</v>
      </c>
      <c r="F5" s="306"/>
      <c r="G5" s="332"/>
      <c r="H5" s="277"/>
    </row>
    <row r="6" spans="1:8" ht="12.75">
      <c r="A6" s="325">
        <f>'NSF Prop. Wksheet'!B5</f>
        <v>0</v>
      </c>
      <c r="B6" s="258"/>
      <c r="C6" s="258"/>
      <c r="D6" s="258"/>
      <c r="E6" s="311"/>
      <c r="F6" s="312"/>
      <c r="G6" s="333"/>
      <c r="H6" s="278"/>
    </row>
    <row r="7" spans="1:8" ht="12.75">
      <c r="A7" s="294" t="s">
        <v>65</v>
      </c>
      <c r="B7" s="295"/>
      <c r="C7" s="296"/>
      <c r="D7" s="291" t="s">
        <v>29</v>
      </c>
      <c r="E7" s="292"/>
      <c r="F7" s="293"/>
      <c r="G7" s="179" t="s">
        <v>30</v>
      </c>
      <c r="H7" s="52" t="s">
        <v>30</v>
      </c>
    </row>
    <row r="8" spans="1:8" ht="12" customHeight="1">
      <c r="A8" s="297"/>
      <c r="B8" s="298"/>
      <c r="C8" s="299"/>
      <c r="D8" s="322" t="s">
        <v>66</v>
      </c>
      <c r="E8" s="323"/>
      <c r="F8" s="324"/>
      <c r="G8" s="180" t="s">
        <v>31</v>
      </c>
      <c r="H8" s="53" t="s">
        <v>32</v>
      </c>
    </row>
    <row r="9" spans="1:8" ht="12.75">
      <c r="A9" s="300"/>
      <c r="B9" s="301"/>
      <c r="C9" s="302"/>
      <c r="D9" s="47" t="s">
        <v>33</v>
      </c>
      <c r="E9" s="48" t="s">
        <v>34</v>
      </c>
      <c r="F9" s="48" t="s">
        <v>54</v>
      </c>
      <c r="G9" s="181" t="s">
        <v>35</v>
      </c>
      <c r="H9" s="54" t="s">
        <v>36</v>
      </c>
    </row>
    <row r="10" spans="1:8" ht="12.75">
      <c r="A10" s="152">
        <v>1</v>
      </c>
      <c r="B10" s="285" t="str">
        <f>'NSF Prop. Wksheet'!B9</f>
        <v>P.I.</v>
      </c>
      <c r="C10" s="286"/>
      <c r="D10" s="15"/>
      <c r="E10" s="16"/>
      <c r="F10" s="16"/>
      <c r="G10" s="194">
        <f>'NSF Prop. Wksheet'!O9</f>
        <v>0</v>
      </c>
      <c r="H10" s="171">
        <v>0</v>
      </c>
    </row>
    <row r="11" spans="1:8" ht="12.75">
      <c r="A11" s="152">
        <f>A10+1</f>
        <v>2</v>
      </c>
      <c r="B11" s="284" t="str">
        <f>'NSF Prop. Wksheet'!B10</f>
        <v>Co-PI</v>
      </c>
      <c r="C11" s="254"/>
      <c r="D11" s="15"/>
      <c r="E11" s="16"/>
      <c r="F11" s="16"/>
      <c r="G11" s="201">
        <f>'NSF Prop. Wksheet'!O10</f>
        <v>0</v>
      </c>
      <c r="H11" s="17"/>
    </row>
    <row r="12" spans="1:8" ht="12.75">
      <c r="A12" s="152">
        <f>A11+1</f>
        <v>3</v>
      </c>
      <c r="B12" s="284">
        <f>'NSF Prop. Wksheet'!B11</f>
        <v>0</v>
      </c>
      <c r="C12" s="254"/>
      <c r="D12" s="15"/>
      <c r="E12" s="16"/>
      <c r="F12" s="16"/>
      <c r="G12" s="201">
        <f>'NSF Prop. Wksheet'!O11</f>
        <v>0</v>
      </c>
      <c r="H12" s="17"/>
    </row>
    <row r="13" spans="1:8" ht="12.75">
      <c r="A13" s="152">
        <f>A12+1</f>
        <v>4</v>
      </c>
      <c r="B13" s="284">
        <f>'NSF Prop. Wksheet'!B12</f>
        <v>0</v>
      </c>
      <c r="C13" s="254"/>
      <c r="D13" s="15"/>
      <c r="E13" s="16"/>
      <c r="F13" s="16"/>
      <c r="G13" s="201">
        <f>'NSF Prop. Wksheet'!O12</f>
        <v>0</v>
      </c>
      <c r="H13" s="17"/>
    </row>
    <row r="14" spans="1:8" ht="12.75">
      <c r="A14" s="152">
        <f>A13+1</f>
        <v>5</v>
      </c>
      <c r="B14" s="284">
        <f>'NSF Prop. Wksheet'!B13</f>
        <v>0</v>
      </c>
      <c r="C14" s="254"/>
      <c r="D14" s="15"/>
      <c r="E14" s="16"/>
      <c r="F14" s="16"/>
      <c r="G14" s="201">
        <f>'NSF Prop. Wksheet'!O13</f>
        <v>0</v>
      </c>
      <c r="H14" s="17"/>
    </row>
    <row r="15" spans="1:8" ht="12.75">
      <c r="A15" s="152">
        <f>A14+1</f>
        <v>6</v>
      </c>
      <c r="B15" s="284">
        <f>'NSF Prop. Wksheet'!B14</f>
        <v>0</v>
      </c>
      <c r="C15" s="254"/>
      <c r="D15" s="15"/>
      <c r="E15" s="16"/>
      <c r="F15" s="16"/>
      <c r="G15" s="201">
        <f>'NSF Prop. Wksheet'!O14</f>
        <v>0</v>
      </c>
      <c r="H15" s="17"/>
    </row>
    <row r="16" spans="1:8" ht="12.75">
      <c r="A16" s="153">
        <v>7</v>
      </c>
      <c r="B16" s="282" t="s">
        <v>67</v>
      </c>
      <c r="C16" s="283"/>
      <c r="D16" s="18"/>
      <c r="E16" s="19"/>
      <c r="F16" s="19"/>
      <c r="G16" s="201">
        <f>SUM(G10:G15)</f>
        <v>0</v>
      </c>
      <c r="H16" s="17"/>
    </row>
    <row r="17" spans="1:8" ht="12.75">
      <c r="A17" s="274" t="s">
        <v>37</v>
      </c>
      <c r="B17" s="258"/>
      <c r="C17" s="256"/>
      <c r="D17" s="20"/>
      <c r="E17" s="21"/>
      <c r="F17" s="21"/>
      <c r="G17" s="182"/>
      <c r="H17" s="22"/>
    </row>
    <row r="18" spans="1:8" ht="12.75">
      <c r="A18" s="154">
        <v>1</v>
      </c>
      <c r="B18" s="276" t="str">
        <f>'NSF Prop. Wksheet'!B18</f>
        <v>(   ) Post Doctoral Associates</v>
      </c>
      <c r="C18" s="258"/>
      <c r="D18" s="258"/>
      <c r="E18" s="258"/>
      <c r="F18" s="256"/>
      <c r="G18" s="201">
        <f>'NSF Prop. Wksheet'!O18</f>
        <v>0</v>
      </c>
      <c r="H18" s="17"/>
    </row>
    <row r="19" spans="1:8" ht="12.75">
      <c r="A19" s="154">
        <f>A18+1</f>
        <v>2</v>
      </c>
      <c r="B19" s="275" t="str">
        <f>'NSF Prop. Wksheet'!B19</f>
        <v>(   ) Other professionals (technician,programmer, etc.)</v>
      </c>
      <c r="C19" s="253"/>
      <c r="D19" s="253"/>
      <c r="E19" s="253"/>
      <c r="F19" s="254"/>
      <c r="G19" s="201">
        <f>'NSF Prop. Wksheet'!O19</f>
        <v>0</v>
      </c>
      <c r="H19" s="17"/>
    </row>
    <row r="20" spans="1:8" ht="12.75">
      <c r="A20" s="154">
        <f>A19+1</f>
        <v>3</v>
      </c>
      <c r="B20" s="265" t="str">
        <f>'NSF Prop. Wksheet'!B20</f>
        <v>(   ) Graduate Students</v>
      </c>
      <c r="C20" s="253"/>
      <c r="D20" s="253"/>
      <c r="E20" s="253"/>
      <c r="F20" s="254"/>
      <c r="G20" s="201">
        <f>'NSF Prop. Wksheet'!O20</f>
        <v>0</v>
      </c>
      <c r="H20" s="17"/>
    </row>
    <row r="21" spans="1:8" ht="12.75">
      <c r="A21" s="154">
        <f>A20+1</f>
        <v>4</v>
      </c>
      <c r="B21" s="265" t="str">
        <f>'NSF Prop. Wksheet'!B21</f>
        <v>(    ) Undergraduate Students</v>
      </c>
      <c r="C21" s="253"/>
      <c r="D21" s="253"/>
      <c r="E21" s="253"/>
      <c r="F21" s="254"/>
      <c r="G21" s="201">
        <f>'NSF Prop. Wksheet'!O21</f>
        <v>0</v>
      </c>
      <c r="H21" s="17"/>
    </row>
    <row r="22" spans="1:8" ht="12.75">
      <c r="A22" s="152">
        <f>A21+1</f>
        <v>5</v>
      </c>
      <c r="B22" s="265" t="str">
        <f>'NSF Prop. Wksheet'!B22</f>
        <v>(    ) Secretarial - Clerical (if charged directly)</v>
      </c>
      <c r="C22" s="253"/>
      <c r="D22" s="253"/>
      <c r="E22" s="253"/>
      <c r="F22" s="254"/>
      <c r="G22" s="201">
        <f>'NSF Prop. Wksheet'!O22</f>
        <v>0</v>
      </c>
      <c r="H22" s="17"/>
    </row>
    <row r="23" spans="1:8" ht="12.75">
      <c r="A23" s="152">
        <f>A22+1</f>
        <v>6</v>
      </c>
      <c r="B23" s="265" t="str">
        <f>'NSF Prop. Wksheet'!B23</f>
        <v>(    ) Other; stipend for GT students</v>
      </c>
      <c r="C23" s="253"/>
      <c r="D23" s="253"/>
      <c r="E23" s="253"/>
      <c r="F23" s="254"/>
      <c r="G23" s="201">
        <f>'NSF Prop. Wksheet'!O23</f>
        <v>0</v>
      </c>
      <c r="H23" s="17"/>
    </row>
    <row r="24" spans="1:8" ht="12.75">
      <c r="A24" s="147"/>
      <c r="B24" s="284" t="s">
        <v>68</v>
      </c>
      <c r="C24" s="253"/>
      <c r="D24" s="253"/>
      <c r="E24" s="253"/>
      <c r="F24" s="254"/>
      <c r="G24" s="194">
        <f>SUM(G16:G23)</f>
        <v>0</v>
      </c>
      <c r="H24" s="17"/>
    </row>
    <row r="25" spans="1:8" ht="12.75">
      <c r="A25" s="252" t="s">
        <v>38</v>
      </c>
      <c r="B25" s="253"/>
      <c r="C25" s="253"/>
      <c r="D25" s="253"/>
      <c r="E25" s="253"/>
      <c r="F25" s="254"/>
      <c r="G25" s="201">
        <f>SUM('NSF Prop. Wksheet'!O30)</f>
        <v>0</v>
      </c>
      <c r="H25" s="17"/>
    </row>
    <row r="26" spans="1:8" ht="12.75">
      <c r="A26" s="147"/>
      <c r="B26" s="284" t="s">
        <v>83</v>
      </c>
      <c r="C26" s="253"/>
      <c r="D26" s="253"/>
      <c r="E26" s="253"/>
      <c r="F26" s="254"/>
      <c r="G26" s="194">
        <f>SUM(G24:G25)</f>
        <v>0</v>
      </c>
      <c r="H26" s="17"/>
    </row>
    <row r="27" spans="1:8" ht="12.75">
      <c r="A27" s="247" t="s">
        <v>59</v>
      </c>
      <c r="B27" s="248"/>
      <c r="C27" s="248"/>
      <c r="D27" s="248"/>
      <c r="E27" s="248"/>
      <c r="F27" s="249"/>
      <c r="G27" s="183"/>
      <c r="H27" s="25"/>
    </row>
    <row r="28" spans="1:8" ht="12.75">
      <c r="A28" s="266"/>
      <c r="B28" s="267"/>
      <c r="C28" s="267"/>
      <c r="D28" s="267"/>
      <c r="E28" s="267"/>
      <c r="F28" s="268"/>
      <c r="G28" s="184"/>
      <c r="H28" s="28"/>
    </row>
    <row r="29" spans="1:8" ht="12.75">
      <c r="A29" s="266" t="s">
        <v>39</v>
      </c>
      <c r="B29" s="267"/>
      <c r="C29" s="267"/>
      <c r="D29" s="267"/>
      <c r="E29" s="267"/>
      <c r="F29" s="268"/>
      <c r="G29" s="184"/>
      <c r="H29" s="28"/>
    </row>
    <row r="30" spans="1:8" ht="12.75">
      <c r="A30" s="146"/>
      <c r="B30" s="174" t="s">
        <v>69</v>
      </c>
      <c r="C30" s="172"/>
      <c r="D30" s="172"/>
      <c r="E30" s="172"/>
      <c r="F30" s="173"/>
      <c r="G30" s="194">
        <f>SUM('NSF Prop. Wksheet'!O34)</f>
        <v>0</v>
      </c>
      <c r="H30" s="17"/>
    </row>
    <row r="31" spans="1:8" ht="12.75">
      <c r="A31" s="272" t="s">
        <v>72</v>
      </c>
      <c r="B31" s="269" t="s">
        <v>70</v>
      </c>
      <c r="C31" s="248"/>
      <c r="D31" s="248"/>
      <c r="E31" s="248"/>
      <c r="F31" s="249"/>
      <c r="G31" s="201">
        <f>SUM('NSF Prop. Wksheet'!O37)</f>
        <v>0</v>
      </c>
      <c r="H31" s="17"/>
    </row>
    <row r="32" spans="1:8" ht="12.75">
      <c r="A32" s="273"/>
      <c r="B32" s="270" t="s">
        <v>71</v>
      </c>
      <c r="C32" s="271"/>
      <c r="D32" s="271"/>
      <c r="E32" s="271"/>
      <c r="F32" s="268"/>
      <c r="G32" s="201">
        <f>SUM('NSF Prop. Wksheet'!O38)</f>
        <v>0</v>
      </c>
      <c r="H32" s="17"/>
    </row>
    <row r="33" spans="1:8" ht="12.75">
      <c r="A33" s="315" t="s">
        <v>40</v>
      </c>
      <c r="B33" s="316"/>
      <c r="C33" s="316"/>
      <c r="D33" s="316"/>
      <c r="E33" s="316"/>
      <c r="F33" s="317"/>
      <c r="G33" s="185"/>
      <c r="H33" s="28"/>
    </row>
    <row r="34" spans="1:8" ht="12.75">
      <c r="A34" s="151">
        <f>'NSF Prop. Wksheet'!A42</f>
        <v>1</v>
      </c>
      <c r="B34" s="149" t="str">
        <f>'NSF Prop. Wksheet'!B42</f>
        <v>Stipends</v>
      </c>
      <c r="C34" s="200">
        <f>'NSF Prop. Wksheet'!O42</f>
        <v>0</v>
      </c>
      <c r="D34" s="14"/>
      <c r="E34" s="26"/>
      <c r="F34" s="27"/>
      <c r="G34" s="184"/>
      <c r="H34" s="28"/>
    </row>
    <row r="35" spans="1:8" ht="12.75">
      <c r="A35" s="151">
        <f>'NSF Prop. Wksheet'!A43</f>
        <v>2</v>
      </c>
      <c r="B35" s="149" t="str">
        <f>'NSF Prop. Wksheet'!B43</f>
        <v>Travel</v>
      </c>
      <c r="C35" s="200">
        <f>'NSF Prop. Wksheet'!O43</f>
        <v>0</v>
      </c>
      <c r="D35" s="14"/>
      <c r="E35" s="26"/>
      <c r="F35" s="27"/>
      <c r="G35" s="184"/>
      <c r="H35" s="28"/>
    </row>
    <row r="36" spans="1:8" ht="12.75">
      <c r="A36" s="151">
        <f>'NSF Prop. Wksheet'!A44</f>
        <v>3</v>
      </c>
      <c r="B36" s="149" t="str">
        <f>'NSF Prop. Wksheet'!B44</f>
        <v>Subsistence</v>
      </c>
      <c r="C36" s="200">
        <f>'NSF Prop. Wksheet'!O44</f>
        <v>0</v>
      </c>
      <c r="D36" s="14"/>
      <c r="E36" s="26"/>
      <c r="F36" s="27"/>
      <c r="G36" s="184"/>
      <c r="H36" s="28"/>
    </row>
    <row r="37" spans="1:8" ht="12.75">
      <c r="A37" s="138">
        <f>'NSF Prop. Wksheet'!A45</f>
        <v>4</v>
      </c>
      <c r="B37" s="159" t="str">
        <f>'NSF Prop. Wksheet'!B45</f>
        <v>Other</v>
      </c>
      <c r="C37" s="200">
        <f>'NSF Prop. Wksheet'!O45</f>
        <v>0</v>
      </c>
      <c r="D37" s="13"/>
      <c r="E37" s="23"/>
      <c r="F37" s="24"/>
      <c r="G37" s="186"/>
      <c r="H37" s="29"/>
    </row>
    <row r="38" spans="1:8" ht="12.75">
      <c r="A38" s="176"/>
      <c r="B38" s="135" t="s">
        <v>94</v>
      </c>
      <c r="C38" s="139"/>
      <c r="D38" s="139"/>
      <c r="E38" s="139"/>
      <c r="F38" s="136"/>
      <c r="G38" s="194">
        <f>SUM(C34:C37)</f>
        <v>0</v>
      </c>
      <c r="H38" s="17"/>
    </row>
    <row r="39" spans="1:8" ht="12.75">
      <c r="A39" s="252" t="s">
        <v>41</v>
      </c>
      <c r="B39" s="253"/>
      <c r="C39" s="253"/>
      <c r="D39" s="253"/>
      <c r="E39" s="253"/>
      <c r="F39" s="254"/>
      <c r="G39" s="182"/>
      <c r="H39" s="22"/>
    </row>
    <row r="40" spans="1:8" ht="12.75">
      <c r="A40" s="156">
        <f>'NSF Prop. Wksheet'!A49</f>
        <v>1</v>
      </c>
      <c r="B40" s="157" t="str">
        <f>'NSF Prop. Wksheet'!B49</f>
        <v>Materials and Supplies</v>
      </c>
      <c r="C40" s="139"/>
      <c r="D40" s="139"/>
      <c r="E40" s="139"/>
      <c r="F40" s="136"/>
      <c r="G40" s="201">
        <f>'NSF Prop. Wksheet'!O49</f>
        <v>0</v>
      </c>
      <c r="H40" s="17"/>
    </row>
    <row r="41" spans="1:8" ht="12.75">
      <c r="A41" s="156">
        <f>'NSF Prop. Wksheet'!A50</f>
        <v>2</v>
      </c>
      <c r="B41" s="158" t="str">
        <f>'NSF Prop. Wksheet'!B50</f>
        <v>Publication Costs/Documentation/Dissemination</v>
      </c>
      <c r="C41" s="139"/>
      <c r="D41" s="139"/>
      <c r="E41" s="139"/>
      <c r="F41" s="136"/>
      <c r="G41" s="201">
        <f>'NSF Prop. Wksheet'!O50</f>
        <v>0</v>
      </c>
      <c r="H41" s="17"/>
    </row>
    <row r="42" spans="1:8" ht="12.75">
      <c r="A42" s="156">
        <f>'NSF Prop. Wksheet'!A51</f>
        <v>3</v>
      </c>
      <c r="B42" s="149" t="str">
        <f>'NSF Prop. Wksheet'!B51</f>
        <v>Consultant Services</v>
      </c>
      <c r="C42" s="139"/>
      <c r="D42" s="139"/>
      <c r="E42" s="139"/>
      <c r="F42" s="136"/>
      <c r="G42" s="201">
        <f>'NSF Prop. Wksheet'!O51</f>
        <v>0</v>
      </c>
      <c r="H42" s="17"/>
    </row>
    <row r="43" spans="1:8" ht="12.75">
      <c r="A43" s="156">
        <f>'NSF Prop. Wksheet'!A52</f>
        <v>4</v>
      </c>
      <c r="B43" s="157" t="str">
        <f>'NSF Prop. Wksheet'!B52</f>
        <v>Computer Services</v>
      </c>
      <c r="C43" s="139"/>
      <c r="D43" s="139"/>
      <c r="E43" s="139"/>
      <c r="F43" s="136"/>
      <c r="G43" s="201">
        <f>'NSF Prop. Wksheet'!O52</f>
        <v>0</v>
      </c>
      <c r="H43" s="17"/>
    </row>
    <row r="44" spans="1:8" ht="23.25" customHeight="1">
      <c r="A44" s="211">
        <f>'NSF Prop. Wksheet'!A53</f>
        <v>5</v>
      </c>
      <c r="B44" s="212" t="str">
        <f>'NSF Prop. Wksheet'!B53</f>
        <v>Subawards - Subcontractors (first 25K)</v>
      </c>
      <c r="C44" s="336"/>
      <c r="D44" s="343"/>
      <c r="E44" s="343"/>
      <c r="F44" s="344"/>
      <c r="G44" s="201">
        <f>'NSF Prop. Wksheet'!O53</f>
        <v>0</v>
      </c>
      <c r="H44" s="17"/>
    </row>
    <row r="45" spans="1:8" ht="12.75">
      <c r="A45" s="137">
        <f>'NSF Prop. Wksheet'!A55</f>
        <v>7</v>
      </c>
      <c r="B45" s="158" t="str">
        <f>'NSF Prop. Wksheet'!B55</f>
        <v>Other - Graduate Tuition Remission</v>
      </c>
      <c r="C45" s="139"/>
      <c r="D45" s="139"/>
      <c r="E45" s="139"/>
      <c r="F45" s="136"/>
      <c r="G45" s="201">
        <f>'NSF Prop. Wksheet'!O55</f>
        <v>0</v>
      </c>
      <c r="H45" s="17"/>
    </row>
    <row r="46" spans="1:8" ht="12.75">
      <c r="A46" s="146"/>
      <c r="B46" s="135" t="s">
        <v>16</v>
      </c>
      <c r="C46" s="41"/>
      <c r="D46" s="41"/>
      <c r="E46" s="41"/>
      <c r="F46" s="42"/>
      <c r="G46" s="194">
        <f>SUM(G40:G45)</f>
        <v>0</v>
      </c>
      <c r="H46" s="17"/>
    </row>
    <row r="47" spans="1:8" ht="12.75">
      <c r="A47" s="252" t="s">
        <v>42</v>
      </c>
      <c r="B47" s="253"/>
      <c r="C47" s="253"/>
      <c r="D47" s="253"/>
      <c r="E47" s="253"/>
      <c r="F47" s="254"/>
      <c r="G47" s="195">
        <f>SUM(G46,G38,G31,G32,G30,G26)</f>
        <v>0</v>
      </c>
      <c r="H47" s="17"/>
    </row>
    <row r="48" spans="1:8" ht="12.75">
      <c r="A48" s="247" t="s">
        <v>60</v>
      </c>
      <c r="B48" s="248"/>
      <c r="C48" s="248"/>
      <c r="D48" s="248"/>
      <c r="E48" s="248"/>
      <c r="F48" s="249"/>
      <c r="G48" s="187"/>
      <c r="H48" s="30"/>
    </row>
    <row r="49" spans="1:8" ht="21.75" customHeight="1">
      <c r="A49" s="345" t="s">
        <v>100</v>
      </c>
      <c r="B49" s="346"/>
      <c r="C49" s="346"/>
      <c r="D49" s="346"/>
      <c r="E49" s="150">
        <f>'NSF Prop. Wksheet'!C60</f>
        <v>0.578</v>
      </c>
      <c r="F49" s="26"/>
      <c r="G49" s="188"/>
      <c r="H49" s="31"/>
    </row>
    <row r="50" spans="1:8" ht="12.75">
      <c r="A50" s="175"/>
      <c r="B50" s="264" t="s">
        <v>84</v>
      </c>
      <c r="C50" s="258"/>
      <c r="D50" s="258"/>
      <c r="E50" s="258"/>
      <c r="F50" s="256"/>
      <c r="G50" s="196">
        <f>SUM('NSF Prop. Wksheet'!O60)</f>
        <v>0</v>
      </c>
      <c r="H50" s="32"/>
    </row>
    <row r="51" spans="1:8" ht="12.75">
      <c r="A51" s="252" t="s">
        <v>43</v>
      </c>
      <c r="B51" s="253"/>
      <c r="C51" s="253"/>
      <c r="D51" s="253"/>
      <c r="E51" s="253"/>
      <c r="F51" s="254"/>
      <c r="G51" s="195">
        <f>SUM(G47,G50)</f>
        <v>0</v>
      </c>
      <c r="H51" s="33"/>
    </row>
    <row r="52" spans="1:8" ht="12.75">
      <c r="A52" s="252" t="s">
        <v>85</v>
      </c>
      <c r="B52" s="253"/>
      <c r="C52" s="253"/>
      <c r="D52" s="253"/>
      <c r="E52" s="253"/>
      <c r="F52" s="254"/>
      <c r="G52" s="194">
        <f>'NSF Prop. Wksheet'!O64</f>
        <v>0</v>
      </c>
      <c r="H52" s="17"/>
    </row>
    <row r="53" spans="1:8" ht="12.75">
      <c r="A53" s="252" t="s">
        <v>44</v>
      </c>
      <c r="B53" s="253"/>
      <c r="C53" s="253"/>
      <c r="D53" s="253"/>
      <c r="E53" s="253"/>
      <c r="F53" s="254"/>
      <c r="G53" s="197">
        <f>SUM(G51-G52)</f>
        <v>0</v>
      </c>
      <c r="H53" s="33"/>
    </row>
    <row r="54" spans="1:8" ht="12.75">
      <c r="A54" s="43" t="s">
        <v>86</v>
      </c>
      <c r="B54" s="44"/>
      <c r="C54" s="199">
        <f>'NSF Prop. Wksheet'!O68</f>
        <v>0</v>
      </c>
      <c r="D54" s="160" t="s">
        <v>87</v>
      </c>
      <c r="E54" s="139"/>
      <c r="F54" s="139"/>
      <c r="G54" s="161">
        <v>0</v>
      </c>
      <c r="H54" s="162"/>
    </row>
    <row r="55" spans="1:8" ht="12.75">
      <c r="A55" s="247" t="s">
        <v>45</v>
      </c>
      <c r="B55" s="248"/>
      <c r="C55" s="249"/>
      <c r="D55" s="243" t="s">
        <v>46</v>
      </c>
      <c r="E55" s="244"/>
      <c r="F55" s="337" t="s">
        <v>47</v>
      </c>
      <c r="G55" s="338"/>
      <c r="H55" s="339"/>
    </row>
    <row r="56" spans="1:8" ht="12.75">
      <c r="A56" s="257"/>
      <c r="B56" s="258"/>
      <c r="C56" s="256"/>
      <c r="D56" s="255"/>
      <c r="E56" s="256"/>
      <c r="F56" s="340" t="s">
        <v>48</v>
      </c>
      <c r="G56" s="341"/>
      <c r="H56" s="342"/>
    </row>
    <row r="57" spans="1:8" ht="12.75">
      <c r="A57" s="247" t="s">
        <v>49</v>
      </c>
      <c r="B57" s="248"/>
      <c r="C57" s="249"/>
      <c r="D57" s="243" t="s">
        <v>46</v>
      </c>
      <c r="E57" s="244"/>
      <c r="F57" s="34" t="s">
        <v>50</v>
      </c>
      <c r="G57" s="189" t="s">
        <v>51</v>
      </c>
      <c r="H57" s="36" t="s">
        <v>52</v>
      </c>
    </row>
    <row r="58" spans="1:8" ht="17.25" customHeight="1" thickBot="1">
      <c r="A58" s="250"/>
      <c r="B58" s="251"/>
      <c r="C58" s="246"/>
      <c r="D58" s="245"/>
      <c r="E58" s="246"/>
      <c r="F58" s="37"/>
      <c r="G58" s="190"/>
      <c r="H58" s="38"/>
    </row>
    <row r="59" spans="1:4" ht="12.75">
      <c r="A59" s="39" t="s">
        <v>62</v>
      </c>
      <c r="D59" s="40" t="s">
        <v>63</v>
      </c>
    </row>
  </sheetData>
  <sheetProtection/>
  <mergeCells count="61">
    <mergeCell ref="A58:C58"/>
    <mergeCell ref="D58:E58"/>
    <mergeCell ref="A56:C56"/>
    <mergeCell ref="D56:E56"/>
    <mergeCell ref="F56:H56"/>
    <mergeCell ref="A57:C57"/>
    <mergeCell ref="D57:E57"/>
    <mergeCell ref="A53:F53"/>
    <mergeCell ref="A55:C55"/>
    <mergeCell ref="D55:E55"/>
    <mergeCell ref="F55:H55"/>
    <mergeCell ref="A49:D49"/>
    <mergeCell ref="B50:F50"/>
    <mergeCell ref="A51:F51"/>
    <mergeCell ref="A52:F52"/>
    <mergeCell ref="A47:F47"/>
    <mergeCell ref="A48:F48"/>
    <mergeCell ref="C44:F44"/>
    <mergeCell ref="A27:F27"/>
    <mergeCell ref="A28:F28"/>
    <mergeCell ref="A29:F29"/>
    <mergeCell ref="A31:A32"/>
    <mergeCell ref="B31:F31"/>
    <mergeCell ref="B19:F19"/>
    <mergeCell ref="B20:F20"/>
    <mergeCell ref="B21:F21"/>
    <mergeCell ref="B22:F22"/>
    <mergeCell ref="A33:F33"/>
    <mergeCell ref="A39:F39"/>
    <mergeCell ref="B18:F18"/>
    <mergeCell ref="B11:C11"/>
    <mergeCell ref="B12:C12"/>
    <mergeCell ref="B13:C13"/>
    <mergeCell ref="B14:C14"/>
    <mergeCell ref="B32:F32"/>
    <mergeCell ref="B23:F23"/>
    <mergeCell ref="B24:F24"/>
    <mergeCell ref="A25:F25"/>
    <mergeCell ref="B26:F26"/>
    <mergeCell ref="B10:C10"/>
    <mergeCell ref="A5:D5"/>
    <mergeCell ref="E5:F5"/>
    <mergeCell ref="B15:C15"/>
    <mergeCell ref="B16:C16"/>
    <mergeCell ref="A17:C17"/>
    <mergeCell ref="G3:H3"/>
    <mergeCell ref="A4:D4"/>
    <mergeCell ref="E4:F4"/>
    <mergeCell ref="A7:C9"/>
    <mergeCell ref="D7:F7"/>
    <mergeCell ref="D8:F8"/>
    <mergeCell ref="C1:D1"/>
    <mergeCell ref="A2:B2"/>
    <mergeCell ref="C2:D2"/>
    <mergeCell ref="E2:H2"/>
    <mergeCell ref="G5:G6"/>
    <mergeCell ref="H5:H6"/>
    <mergeCell ref="A6:D6"/>
    <mergeCell ref="E6:F6"/>
    <mergeCell ref="A3:D3"/>
    <mergeCell ref="E3:F3"/>
  </mergeCells>
  <printOptions/>
  <pageMargins left="0.25" right="0.3" top="0.18" bottom="0.24" header="0.2" footer="0.5"/>
  <pageSetup fitToHeight="1" fitToWidth="1" horizontalDpi="300" verticalDpi="3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59"/>
  <sheetViews>
    <sheetView showZeros="0" zoomScalePageLayoutView="0" workbookViewId="0" topLeftCell="A16">
      <selection activeCell="B115" sqref="B115"/>
    </sheetView>
  </sheetViews>
  <sheetFormatPr defaultColWidth="9.140625" defaultRowHeight="12.75"/>
  <cols>
    <col min="1" max="1" width="7.00390625" style="0" customWidth="1"/>
    <col min="2" max="2" width="25.00390625" style="11" customWidth="1"/>
    <col min="3" max="3" width="12.57421875" style="11" customWidth="1"/>
    <col min="4" max="4" width="5.8515625" style="11" customWidth="1"/>
    <col min="5" max="6" width="6.00390625" style="0" customWidth="1"/>
    <col min="7" max="7" width="14.421875" style="191" customWidth="1"/>
    <col min="8" max="8" width="13.8515625" style="0" customWidth="1"/>
  </cols>
  <sheetData>
    <row r="1" spans="3:7" ht="13.5" thickBot="1">
      <c r="C1" s="287" t="s">
        <v>20</v>
      </c>
      <c r="D1" s="288"/>
      <c r="G1" s="177"/>
    </row>
    <row r="2" spans="1:8" ht="13.5" thickBot="1">
      <c r="A2" s="320" t="str">
        <f>('NSF Prop. Wksheet'!R5)</f>
        <v>Year 5</v>
      </c>
      <c r="B2" s="321"/>
      <c r="C2" s="289" t="s">
        <v>21</v>
      </c>
      <c r="D2" s="290"/>
      <c r="E2" s="328" t="s">
        <v>95</v>
      </c>
      <c r="F2" s="329"/>
      <c r="G2" s="330"/>
      <c r="H2" s="331"/>
    </row>
    <row r="3" spans="1:8" ht="12.75">
      <c r="A3" s="281" t="s">
        <v>22</v>
      </c>
      <c r="B3" s="241"/>
      <c r="C3" s="241"/>
      <c r="D3" s="241"/>
      <c r="E3" s="303" t="s">
        <v>23</v>
      </c>
      <c r="F3" s="304"/>
      <c r="G3" s="334" t="s">
        <v>24</v>
      </c>
      <c r="H3" s="335"/>
    </row>
    <row r="4" spans="1:8" ht="12.75">
      <c r="A4" s="325" t="s">
        <v>99</v>
      </c>
      <c r="B4" s="258"/>
      <c r="C4" s="258"/>
      <c r="D4" s="258"/>
      <c r="E4" s="311"/>
      <c r="F4" s="312"/>
      <c r="G4" s="178" t="s">
        <v>25</v>
      </c>
      <c r="H4" s="46" t="s">
        <v>26</v>
      </c>
    </row>
    <row r="5" spans="1:8" ht="12.75">
      <c r="A5" s="326" t="s">
        <v>27</v>
      </c>
      <c r="B5" s="327"/>
      <c r="C5" s="327"/>
      <c r="D5" s="327"/>
      <c r="E5" s="305" t="s">
        <v>28</v>
      </c>
      <c r="F5" s="306"/>
      <c r="G5" s="332"/>
      <c r="H5" s="277"/>
    </row>
    <row r="6" spans="1:8" ht="12.75">
      <c r="A6" s="325">
        <f>'NSF Prop. Wksheet'!B5</f>
        <v>0</v>
      </c>
      <c r="B6" s="258"/>
      <c r="C6" s="258"/>
      <c r="D6" s="258"/>
      <c r="E6" s="311"/>
      <c r="F6" s="312"/>
      <c r="G6" s="333"/>
      <c r="H6" s="278"/>
    </row>
    <row r="7" spans="1:8" ht="12.75">
      <c r="A7" s="294" t="s">
        <v>65</v>
      </c>
      <c r="B7" s="295"/>
      <c r="C7" s="296"/>
      <c r="D7" s="291" t="s">
        <v>29</v>
      </c>
      <c r="E7" s="292"/>
      <c r="F7" s="293"/>
      <c r="G7" s="179" t="s">
        <v>30</v>
      </c>
      <c r="H7" s="52" t="s">
        <v>30</v>
      </c>
    </row>
    <row r="8" spans="1:8" ht="12" customHeight="1">
      <c r="A8" s="297"/>
      <c r="B8" s="298"/>
      <c r="C8" s="299"/>
      <c r="D8" s="322" t="s">
        <v>66</v>
      </c>
      <c r="E8" s="323"/>
      <c r="F8" s="324"/>
      <c r="G8" s="180" t="s">
        <v>31</v>
      </c>
      <c r="H8" s="53" t="s">
        <v>32</v>
      </c>
    </row>
    <row r="9" spans="1:8" ht="12.75">
      <c r="A9" s="300"/>
      <c r="B9" s="301"/>
      <c r="C9" s="302"/>
      <c r="D9" s="47" t="s">
        <v>33</v>
      </c>
      <c r="E9" s="48" t="s">
        <v>34</v>
      </c>
      <c r="F9" s="48" t="s">
        <v>54</v>
      </c>
      <c r="G9" s="181" t="s">
        <v>35</v>
      </c>
      <c r="H9" s="54" t="s">
        <v>36</v>
      </c>
    </row>
    <row r="10" spans="1:8" ht="12.75">
      <c r="A10" s="152">
        <v>1</v>
      </c>
      <c r="B10" s="284" t="str">
        <f>'NSF Prop. Wksheet'!B9</f>
        <v>P.I.</v>
      </c>
      <c r="C10" s="254"/>
      <c r="D10" s="15"/>
      <c r="E10" s="16"/>
      <c r="F10" s="16"/>
      <c r="G10" s="194">
        <f>'NSF Prop. Wksheet'!R9</f>
        <v>0</v>
      </c>
      <c r="H10" s="171">
        <v>0</v>
      </c>
    </row>
    <row r="11" spans="1:8" ht="12.75">
      <c r="A11" s="152">
        <f>A10+1</f>
        <v>2</v>
      </c>
      <c r="B11" s="284" t="str">
        <f>'NSF Prop. Wksheet'!B10</f>
        <v>Co-PI</v>
      </c>
      <c r="C11" s="254"/>
      <c r="D11" s="15"/>
      <c r="E11" s="16"/>
      <c r="F11" s="16"/>
      <c r="G11" s="201">
        <f>'NSF Prop. Wksheet'!R10</f>
        <v>0</v>
      </c>
      <c r="H11" s="17"/>
    </row>
    <row r="12" spans="1:8" ht="12.75">
      <c r="A12" s="152">
        <f>A11+1</f>
        <v>3</v>
      </c>
      <c r="B12" s="284">
        <f>'NSF Prop. Wksheet'!B11</f>
        <v>0</v>
      </c>
      <c r="C12" s="254"/>
      <c r="D12" s="15"/>
      <c r="E12" s="16"/>
      <c r="F12" s="16"/>
      <c r="G12" s="201">
        <f>'NSF Prop. Wksheet'!R11</f>
        <v>0</v>
      </c>
      <c r="H12" s="17"/>
    </row>
    <row r="13" spans="1:8" ht="12.75">
      <c r="A13" s="152">
        <f>A12+1</f>
        <v>4</v>
      </c>
      <c r="B13" s="284">
        <f>'NSF Prop. Wksheet'!B12</f>
        <v>0</v>
      </c>
      <c r="C13" s="254"/>
      <c r="D13" s="15"/>
      <c r="E13" s="16"/>
      <c r="F13" s="16"/>
      <c r="G13" s="201">
        <f>'NSF Prop. Wksheet'!R12</f>
        <v>0</v>
      </c>
      <c r="H13" s="17"/>
    </row>
    <row r="14" spans="1:8" ht="12.75">
      <c r="A14" s="152">
        <f>A13+1</f>
        <v>5</v>
      </c>
      <c r="B14" s="284">
        <f>'NSF Prop. Wksheet'!B13</f>
        <v>0</v>
      </c>
      <c r="C14" s="254"/>
      <c r="D14" s="15"/>
      <c r="E14" s="16"/>
      <c r="F14" s="16"/>
      <c r="G14" s="201">
        <f>'NSF Prop. Wksheet'!R13</f>
        <v>0</v>
      </c>
      <c r="H14" s="17"/>
    </row>
    <row r="15" spans="1:8" ht="12.75">
      <c r="A15" s="152">
        <f>A14+1</f>
        <v>6</v>
      </c>
      <c r="B15" s="284">
        <f>'NSF Prop. Wksheet'!B14</f>
        <v>0</v>
      </c>
      <c r="C15" s="254"/>
      <c r="D15" s="15"/>
      <c r="E15" s="16"/>
      <c r="F15" s="16"/>
      <c r="G15" s="201">
        <f>'NSF Prop. Wksheet'!R14</f>
        <v>0</v>
      </c>
      <c r="H15" s="17"/>
    </row>
    <row r="16" spans="1:8" ht="12.75">
      <c r="A16" s="153">
        <v>7</v>
      </c>
      <c r="B16" s="282" t="s">
        <v>67</v>
      </c>
      <c r="C16" s="283"/>
      <c r="D16" s="18"/>
      <c r="E16" s="19"/>
      <c r="F16" s="19"/>
      <c r="G16" s="201">
        <f>SUM(G10:G15)</f>
        <v>0</v>
      </c>
      <c r="H16" s="17"/>
    </row>
    <row r="17" spans="1:8" ht="12.75">
      <c r="A17" s="274" t="s">
        <v>37</v>
      </c>
      <c r="B17" s="258"/>
      <c r="C17" s="256"/>
      <c r="D17" s="20"/>
      <c r="E17" s="21"/>
      <c r="F17" s="21"/>
      <c r="G17" s="182"/>
      <c r="H17" s="22"/>
    </row>
    <row r="18" spans="1:8" ht="12.75">
      <c r="A18" s="154">
        <v>1</v>
      </c>
      <c r="B18" s="276" t="str">
        <f>'NSF Prop. Wksheet'!B18</f>
        <v>(   ) Post Doctoral Associates</v>
      </c>
      <c r="C18" s="258"/>
      <c r="D18" s="258"/>
      <c r="E18" s="258"/>
      <c r="F18" s="256"/>
      <c r="G18" s="201">
        <f>'NSF Prop. Wksheet'!R18</f>
        <v>0</v>
      </c>
      <c r="H18" s="17"/>
    </row>
    <row r="19" spans="1:8" ht="12.75">
      <c r="A19" s="154">
        <f>A18+1</f>
        <v>2</v>
      </c>
      <c r="B19" s="275" t="str">
        <f>'NSF Prop. Wksheet'!B19</f>
        <v>(   ) Other professionals (technician,programmer, etc.)</v>
      </c>
      <c r="C19" s="253"/>
      <c r="D19" s="253"/>
      <c r="E19" s="253"/>
      <c r="F19" s="254"/>
      <c r="G19" s="201">
        <f>'NSF Prop. Wksheet'!R19</f>
        <v>0</v>
      </c>
      <c r="H19" s="17"/>
    </row>
    <row r="20" spans="1:8" ht="12.75">
      <c r="A20" s="154">
        <f>A19+1</f>
        <v>3</v>
      </c>
      <c r="B20" s="265" t="str">
        <f>'NSF Prop. Wksheet'!B20</f>
        <v>(   ) Graduate Students</v>
      </c>
      <c r="C20" s="253"/>
      <c r="D20" s="253"/>
      <c r="E20" s="253"/>
      <c r="F20" s="254"/>
      <c r="G20" s="201">
        <f>'NSF Prop. Wksheet'!R20</f>
        <v>0</v>
      </c>
      <c r="H20" s="17"/>
    </row>
    <row r="21" spans="1:8" ht="12.75">
      <c r="A21" s="154">
        <f>A20+1</f>
        <v>4</v>
      </c>
      <c r="B21" s="265" t="str">
        <f>'NSF Prop. Wksheet'!B21</f>
        <v>(    ) Undergraduate Students</v>
      </c>
      <c r="C21" s="253"/>
      <c r="D21" s="253"/>
      <c r="E21" s="253"/>
      <c r="F21" s="254"/>
      <c r="G21" s="201">
        <f>'NSF Prop. Wksheet'!R21</f>
        <v>0</v>
      </c>
      <c r="H21" s="17"/>
    </row>
    <row r="22" spans="1:8" ht="12.75">
      <c r="A22" s="152">
        <f>A21+1</f>
        <v>5</v>
      </c>
      <c r="B22" s="265" t="str">
        <f>'NSF Prop. Wksheet'!B22</f>
        <v>(    ) Secretarial - Clerical (if charged directly)</v>
      </c>
      <c r="C22" s="253"/>
      <c r="D22" s="253"/>
      <c r="E22" s="253"/>
      <c r="F22" s="254"/>
      <c r="G22" s="201">
        <f>'NSF Prop. Wksheet'!R22</f>
        <v>0</v>
      </c>
      <c r="H22" s="17"/>
    </row>
    <row r="23" spans="1:8" ht="12.75">
      <c r="A23" s="152">
        <f>A22+1</f>
        <v>6</v>
      </c>
      <c r="B23" s="265" t="str">
        <f>'NSF Prop. Wksheet'!B23</f>
        <v>(    ) Other; stipend for GT students</v>
      </c>
      <c r="C23" s="253"/>
      <c r="D23" s="253"/>
      <c r="E23" s="253"/>
      <c r="F23" s="254"/>
      <c r="G23" s="201">
        <f>'NSF Prop. Wksheet'!R23</f>
        <v>0</v>
      </c>
      <c r="H23" s="17"/>
    </row>
    <row r="24" spans="1:8" ht="12.75">
      <c r="A24" s="147"/>
      <c r="B24" s="284" t="s">
        <v>68</v>
      </c>
      <c r="C24" s="253"/>
      <c r="D24" s="253"/>
      <c r="E24" s="253"/>
      <c r="F24" s="254"/>
      <c r="G24" s="194">
        <f>SUM(G16:G23)</f>
        <v>0</v>
      </c>
      <c r="H24" s="17"/>
    </row>
    <row r="25" spans="1:8" ht="12.75">
      <c r="A25" s="252" t="s">
        <v>38</v>
      </c>
      <c r="B25" s="253"/>
      <c r="C25" s="253"/>
      <c r="D25" s="253"/>
      <c r="E25" s="253"/>
      <c r="F25" s="254"/>
      <c r="G25" s="201">
        <f>SUM('NSF Prop. Wksheet'!R30)</f>
        <v>0</v>
      </c>
      <c r="H25" s="17"/>
    </row>
    <row r="26" spans="1:8" ht="12.75">
      <c r="A26" s="147"/>
      <c r="B26" s="284" t="s">
        <v>83</v>
      </c>
      <c r="C26" s="253"/>
      <c r="D26" s="253"/>
      <c r="E26" s="253"/>
      <c r="F26" s="254"/>
      <c r="G26" s="194">
        <f>SUM(G24:G25)</f>
        <v>0</v>
      </c>
      <c r="H26" s="17"/>
    </row>
    <row r="27" spans="1:8" ht="12.75">
      <c r="A27" s="247" t="s">
        <v>59</v>
      </c>
      <c r="B27" s="248"/>
      <c r="C27" s="248"/>
      <c r="D27" s="248"/>
      <c r="E27" s="248"/>
      <c r="F27" s="249"/>
      <c r="G27" s="183"/>
      <c r="H27" s="25"/>
    </row>
    <row r="28" spans="1:8" ht="12.75">
      <c r="A28" s="266"/>
      <c r="B28" s="267"/>
      <c r="C28" s="267"/>
      <c r="D28" s="267"/>
      <c r="E28" s="267"/>
      <c r="F28" s="268"/>
      <c r="G28" s="184"/>
      <c r="H28" s="28"/>
    </row>
    <row r="29" spans="1:8" ht="12.75">
      <c r="A29" s="266" t="s">
        <v>39</v>
      </c>
      <c r="B29" s="267"/>
      <c r="C29" s="267"/>
      <c r="D29" s="267"/>
      <c r="E29" s="267"/>
      <c r="F29" s="268"/>
      <c r="G29" s="184"/>
      <c r="H29" s="28"/>
    </row>
    <row r="30" spans="1:8" ht="12.75">
      <c r="A30" s="146"/>
      <c r="B30" s="174" t="s">
        <v>69</v>
      </c>
      <c r="C30" s="172"/>
      <c r="D30" s="172"/>
      <c r="E30" s="172"/>
      <c r="F30" s="173"/>
      <c r="G30" s="194">
        <f>SUM('NSF Prop. Wksheet'!R34)</f>
        <v>0</v>
      </c>
      <c r="H30" s="17"/>
    </row>
    <row r="31" spans="1:8" ht="12.75">
      <c r="A31" s="272" t="s">
        <v>72</v>
      </c>
      <c r="B31" s="269" t="s">
        <v>70</v>
      </c>
      <c r="C31" s="248"/>
      <c r="D31" s="248"/>
      <c r="E31" s="248"/>
      <c r="F31" s="249"/>
      <c r="G31" s="201">
        <f>SUM('NSF Prop. Wksheet'!R37)</f>
        <v>0</v>
      </c>
      <c r="H31" s="17"/>
    </row>
    <row r="32" spans="1:8" ht="12.75">
      <c r="A32" s="273"/>
      <c r="B32" s="270" t="s">
        <v>71</v>
      </c>
      <c r="C32" s="271"/>
      <c r="D32" s="271"/>
      <c r="E32" s="271"/>
      <c r="F32" s="268"/>
      <c r="G32" s="201">
        <f>SUM('NSF Prop. Wksheet'!R38)</f>
        <v>0</v>
      </c>
      <c r="H32" s="17"/>
    </row>
    <row r="33" spans="1:8" ht="12.75">
      <c r="A33" s="315" t="s">
        <v>40</v>
      </c>
      <c r="B33" s="316"/>
      <c r="C33" s="316"/>
      <c r="D33" s="316"/>
      <c r="E33" s="316"/>
      <c r="F33" s="317"/>
      <c r="G33" s="185"/>
      <c r="H33" s="28"/>
    </row>
    <row r="34" spans="1:8" ht="12.75">
      <c r="A34" s="151">
        <f>'NSF Prop. Wksheet'!A42</f>
        <v>1</v>
      </c>
      <c r="B34" s="149" t="str">
        <f>'NSF Prop. Wksheet'!B42</f>
        <v>Stipends</v>
      </c>
      <c r="C34" s="200">
        <f>'NSF Prop. Wksheet'!R42</f>
        <v>0</v>
      </c>
      <c r="D34" s="14"/>
      <c r="E34" s="26"/>
      <c r="F34" s="27"/>
      <c r="G34" s="184"/>
      <c r="H34" s="28"/>
    </row>
    <row r="35" spans="1:8" ht="12.75">
      <c r="A35" s="151">
        <f>'NSF Prop. Wksheet'!A43</f>
        <v>2</v>
      </c>
      <c r="B35" s="149" t="str">
        <f>'NSF Prop. Wksheet'!B43</f>
        <v>Travel</v>
      </c>
      <c r="C35" s="200">
        <f>'NSF Prop. Wksheet'!R43</f>
        <v>0</v>
      </c>
      <c r="D35" s="14"/>
      <c r="E35" s="26"/>
      <c r="F35" s="27"/>
      <c r="G35" s="184"/>
      <c r="H35" s="28"/>
    </row>
    <row r="36" spans="1:8" ht="12.75">
      <c r="A36" s="151">
        <f>'NSF Prop. Wksheet'!A44</f>
        <v>3</v>
      </c>
      <c r="B36" s="149" t="str">
        <f>'NSF Prop. Wksheet'!B44</f>
        <v>Subsistence</v>
      </c>
      <c r="C36" s="200">
        <f>'NSF Prop. Wksheet'!R44</f>
        <v>0</v>
      </c>
      <c r="D36" s="14"/>
      <c r="E36" s="26"/>
      <c r="F36" s="27"/>
      <c r="G36" s="184"/>
      <c r="H36" s="28"/>
    </row>
    <row r="37" spans="1:8" ht="12.75">
      <c r="A37" s="138">
        <f>'NSF Prop. Wksheet'!A45</f>
        <v>4</v>
      </c>
      <c r="B37" s="159" t="str">
        <f>'NSF Prop. Wksheet'!B45</f>
        <v>Other</v>
      </c>
      <c r="C37" s="200">
        <f>'NSF Prop. Wksheet'!R45</f>
        <v>0</v>
      </c>
      <c r="D37" s="13"/>
      <c r="E37" s="23"/>
      <c r="F37" s="24"/>
      <c r="G37" s="186"/>
      <c r="H37" s="29"/>
    </row>
    <row r="38" spans="1:8" ht="12.75">
      <c r="A38" s="176"/>
      <c r="B38" s="135" t="s">
        <v>94</v>
      </c>
      <c r="C38" s="139"/>
      <c r="D38" s="139"/>
      <c r="E38" s="139"/>
      <c r="F38" s="136"/>
      <c r="G38" s="194">
        <f>SUM(C34:C37)</f>
        <v>0</v>
      </c>
      <c r="H38" s="17"/>
    </row>
    <row r="39" spans="1:8" ht="12.75">
      <c r="A39" s="252" t="s">
        <v>41</v>
      </c>
      <c r="B39" s="253"/>
      <c r="C39" s="253"/>
      <c r="D39" s="253"/>
      <c r="E39" s="253"/>
      <c r="F39" s="254"/>
      <c r="G39" s="182"/>
      <c r="H39" s="22"/>
    </row>
    <row r="40" spans="1:8" ht="12.75">
      <c r="A40" s="156">
        <f>'NSF Prop. Wksheet'!A49</f>
        <v>1</v>
      </c>
      <c r="B40" s="157" t="str">
        <f>'NSF Prop. Wksheet'!B49</f>
        <v>Materials and Supplies</v>
      </c>
      <c r="C40" s="139"/>
      <c r="D40" s="139"/>
      <c r="E40" s="139"/>
      <c r="F40" s="136"/>
      <c r="G40" s="201">
        <f>'NSF Prop. Wksheet'!R49</f>
        <v>0</v>
      </c>
      <c r="H40" s="17"/>
    </row>
    <row r="41" spans="1:8" ht="12.75">
      <c r="A41" s="156">
        <f>'NSF Prop. Wksheet'!A50</f>
        <v>2</v>
      </c>
      <c r="B41" s="158" t="str">
        <f>'NSF Prop. Wksheet'!B50</f>
        <v>Publication Costs/Documentation/Dissemination</v>
      </c>
      <c r="C41" s="139"/>
      <c r="D41" s="139"/>
      <c r="E41" s="139"/>
      <c r="F41" s="136"/>
      <c r="G41" s="201">
        <f>'NSF Prop. Wksheet'!R50</f>
        <v>0</v>
      </c>
      <c r="H41" s="17"/>
    </row>
    <row r="42" spans="1:8" ht="12.75">
      <c r="A42" s="156">
        <f>'NSF Prop. Wksheet'!A51</f>
        <v>3</v>
      </c>
      <c r="B42" s="149" t="str">
        <f>'NSF Prop. Wksheet'!B51</f>
        <v>Consultant Services</v>
      </c>
      <c r="C42" s="139"/>
      <c r="D42" s="139"/>
      <c r="E42" s="139"/>
      <c r="F42" s="136"/>
      <c r="G42" s="201">
        <f>'NSF Prop. Wksheet'!R51</f>
        <v>0</v>
      </c>
      <c r="H42" s="17"/>
    </row>
    <row r="43" spans="1:8" ht="12.75">
      <c r="A43" s="156">
        <f>'NSF Prop. Wksheet'!A52</f>
        <v>4</v>
      </c>
      <c r="B43" s="157" t="str">
        <f>'NSF Prop. Wksheet'!B52</f>
        <v>Computer Services</v>
      </c>
      <c r="C43" s="139"/>
      <c r="D43" s="139"/>
      <c r="E43" s="139"/>
      <c r="F43" s="136"/>
      <c r="G43" s="201">
        <f>'NSF Prop. Wksheet'!R52</f>
        <v>0</v>
      </c>
      <c r="H43" s="17"/>
    </row>
    <row r="44" spans="1:8" ht="12.75">
      <c r="A44" s="156">
        <f>'NSF Prop. Wksheet'!A53</f>
        <v>5</v>
      </c>
      <c r="B44" s="157" t="str">
        <f>'NSF Prop. Wksheet'!B53</f>
        <v>Subawards - Subcontractors (first 25K)</v>
      </c>
      <c r="C44" s="139"/>
      <c r="D44" s="139"/>
      <c r="E44" s="139"/>
      <c r="F44" s="136"/>
      <c r="G44" s="201">
        <f>'NSF Prop. Wksheet'!R53</f>
        <v>0</v>
      </c>
      <c r="H44" s="17"/>
    </row>
    <row r="45" spans="1:8" ht="12.75">
      <c r="A45" s="137">
        <f>'NSF Prop. Wksheet'!A55</f>
        <v>7</v>
      </c>
      <c r="B45" s="158" t="str">
        <f>'NSF Prop. Wksheet'!B55</f>
        <v>Other - Graduate Tuition Remission</v>
      </c>
      <c r="C45" s="139"/>
      <c r="D45" s="139"/>
      <c r="E45" s="139"/>
      <c r="F45" s="136"/>
      <c r="G45" s="201">
        <f>'NSF Prop. Wksheet'!R55</f>
        <v>0</v>
      </c>
      <c r="H45" s="17"/>
    </row>
    <row r="46" spans="1:8" ht="12.75">
      <c r="A46" s="146"/>
      <c r="B46" s="135" t="s">
        <v>16</v>
      </c>
      <c r="C46" s="41"/>
      <c r="D46" s="41"/>
      <c r="E46" s="41"/>
      <c r="F46" s="42"/>
      <c r="G46" s="194">
        <f>SUM(G40:G45)</f>
        <v>0</v>
      </c>
      <c r="H46" s="17"/>
    </row>
    <row r="47" spans="1:8" ht="12.75">
      <c r="A47" s="252" t="s">
        <v>42</v>
      </c>
      <c r="B47" s="253"/>
      <c r="C47" s="253"/>
      <c r="D47" s="253"/>
      <c r="E47" s="253"/>
      <c r="F47" s="254"/>
      <c r="G47" s="195">
        <f>SUM(G46,G38,G31,G32,G30,G26)</f>
        <v>0</v>
      </c>
      <c r="H47" s="17"/>
    </row>
    <row r="48" spans="1:8" ht="12.75">
      <c r="A48" s="247" t="s">
        <v>60</v>
      </c>
      <c r="B48" s="248"/>
      <c r="C48" s="248"/>
      <c r="D48" s="248"/>
      <c r="E48" s="248"/>
      <c r="F48" s="249"/>
      <c r="G48" s="187"/>
      <c r="H48" s="30"/>
    </row>
    <row r="49" spans="1:8" ht="12.75">
      <c r="A49" s="318" t="s">
        <v>61</v>
      </c>
      <c r="B49" s="319"/>
      <c r="C49" s="319"/>
      <c r="D49" s="319"/>
      <c r="E49" s="150">
        <f>'NSF Prop. Wksheet'!C60</f>
        <v>0.578</v>
      </c>
      <c r="F49" s="26"/>
      <c r="G49" s="188"/>
      <c r="H49" s="31"/>
    </row>
    <row r="50" spans="1:8" ht="12.75">
      <c r="A50" s="175"/>
      <c r="B50" s="264" t="s">
        <v>84</v>
      </c>
      <c r="C50" s="258"/>
      <c r="D50" s="258"/>
      <c r="E50" s="258"/>
      <c r="F50" s="256"/>
      <c r="G50" s="196">
        <f>SUM('NSF Prop. Wksheet'!R60)</f>
        <v>0</v>
      </c>
      <c r="H50" s="32"/>
    </row>
    <row r="51" spans="1:8" ht="12.75">
      <c r="A51" s="252" t="s">
        <v>43</v>
      </c>
      <c r="B51" s="253"/>
      <c r="C51" s="253"/>
      <c r="D51" s="253"/>
      <c r="E51" s="253"/>
      <c r="F51" s="254"/>
      <c r="G51" s="195">
        <f>SUM(G47,G50)</f>
        <v>0</v>
      </c>
      <c r="H51" s="33"/>
    </row>
    <row r="52" spans="1:8" ht="12.75">
      <c r="A52" s="252" t="s">
        <v>85</v>
      </c>
      <c r="B52" s="253"/>
      <c r="C52" s="253"/>
      <c r="D52" s="253"/>
      <c r="E52" s="253"/>
      <c r="F52" s="254"/>
      <c r="G52" s="194">
        <f>'NSF Prop. Wksheet'!R64</f>
        <v>0</v>
      </c>
      <c r="H52" s="17"/>
    </row>
    <row r="53" spans="1:8" ht="12.75">
      <c r="A53" s="252" t="s">
        <v>44</v>
      </c>
      <c r="B53" s="253"/>
      <c r="C53" s="253"/>
      <c r="D53" s="253"/>
      <c r="E53" s="253"/>
      <c r="F53" s="254"/>
      <c r="G53" s="197">
        <f>SUM(G51-G52)</f>
        <v>0</v>
      </c>
      <c r="H53" s="33"/>
    </row>
    <row r="54" spans="1:8" ht="12.75">
      <c r="A54" s="43" t="s">
        <v>86</v>
      </c>
      <c r="B54" s="44"/>
      <c r="C54" s="199">
        <f>'NSF Prop. Wksheet'!R68</f>
        <v>0</v>
      </c>
      <c r="D54" s="160" t="s">
        <v>87</v>
      </c>
      <c r="E54" s="139"/>
      <c r="F54" s="139"/>
      <c r="G54" s="198">
        <v>0</v>
      </c>
      <c r="H54" s="162"/>
    </row>
    <row r="55" spans="1:8" ht="12.75">
      <c r="A55" s="247" t="s">
        <v>45</v>
      </c>
      <c r="B55" s="248"/>
      <c r="C55" s="249"/>
      <c r="D55" s="243" t="s">
        <v>46</v>
      </c>
      <c r="E55" s="244"/>
      <c r="F55" s="337" t="s">
        <v>47</v>
      </c>
      <c r="G55" s="338"/>
      <c r="H55" s="339"/>
    </row>
    <row r="56" spans="1:8" ht="12.75">
      <c r="A56" s="257"/>
      <c r="B56" s="258"/>
      <c r="C56" s="256"/>
      <c r="D56" s="255"/>
      <c r="E56" s="256"/>
      <c r="F56" s="340" t="s">
        <v>48</v>
      </c>
      <c r="G56" s="341"/>
      <c r="H56" s="342"/>
    </row>
    <row r="57" spans="1:8" ht="12.75">
      <c r="A57" s="247" t="s">
        <v>49</v>
      </c>
      <c r="B57" s="248"/>
      <c r="C57" s="249"/>
      <c r="D57" s="243" t="s">
        <v>46</v>
      </c>
      <c r="E57" s="244"/>
      <c r="F57" s="34" t="s">
        <v>50</v>
      </c>
      <c r="G57" s="189" t="s">
        <v>51</v>
      </c>
      <c r="H57" s="36" t="s">
        <v>52</v>
      </c>
    </row>
    <row r="58" spans="1:8" ht="17.25" customHeight="1" thickBot="1">
      <c r="A58" s="250"/>
      <c r="B58" s="251"/>
      <c r="C58" s="246"/>
      <c r="D58" s="245"/>
      <c r="E58" s="246"/>
      <c r="F58" s="37"/>
      <c r="G58" s="190"/>
      <c r="H58" s="38"/>
    </row>
    <row r="59" spans="1:4" ht="12.75">
      <c r="A59" s="39" t="s">
        <v>62</v>
      </c>
      <c r="D59" s="40" t="s">
        <v>63</v>
      </c>
    </row>
  </sheetData>
  <sheetProtection/>
  <mergeCells count="60">
    <mergeCell ref="A58:C58"/>
    <mergeCell ref="D58:E58"/>
    <mergeCell ref="A56:C56"/>
    <mergeCell ref="D56:E56"/>
    <mergeCell ref="F56:H56"/>
    <mergeCell ref="A57:C57"/>
    <mergeCell ref="D57:E57"/>
    <mergeCell ref="A53:F53"/>
    <mergeCell ref="A55:C55"/>
    <mergeCell ref="D55:E55"/>
    <mergeCell ref="F55:H55"/>
    <mergeCell ref="A49:D49"/>
    <mergeCell ref="B50:F50"/>
    <mergeCell ref="A51:F51"/>
    <mergeCell ref="A52:F52"/>
    <mergeCell ref="A33:F33"/>
    <mergeCell ref="A39:F39"/>
    <mergeCell ref="A47:F47"/>
    <mergeCell ref="A48:F48"/>
    <mergeCell ref="A27:F27"/>
    <mergeCell ref="A28:F28"/>
    <mergeCell ref="A29:F29"/>
    <mergeCell ref="A31:A32"/>
    <mergeCell ref="B31:F31"/>
    <mergeCell ref="B32:F32"/>
    <mergeCell ref="B24:F24"/>
    <mergeCell ref="A25:F25"/>
    <mergeCell ref="B26:F26"/>
    <mergeCell ref="B19:F19"/>
    <mergeCell ref="B20:F20"/>
    <mergeCell ref="B21:F21"/>
    <mergeCell ref="B22:F22"/>
    <mergeCell ref="B18:F18"/>
    <mergeCell ref="B11:C11"/>
    <mergeCell ref="B12:C12"/>
    <mergeCell ref="B13:C13"/>
    <mergeCell ref="B14:C14"/>
    <mergeCell ref="B23:F23"/>
    <mergeCell ref="B10:C10"/>
    <mergeCell ref="A5:D5"/>
    <mergeCell ref="E5:F5"/>
    <mergeCell ref="B15:C15"/>
    <mergeCell ref="B16:C16"/>
    <mergeCell ref="A17:C17"/>
    <mergeCell ref="G3:H3"/>
    <mergeCell ref="A4:D4"/>
    <mergeCell ref="E4:F4"/>
    <mergeCell ref="A7:C9"/>
    <mergeCell ref="D7:F7"/>
    <mergeCell ref="D8:F8"/>
    <mergeCell ref="C1:D1"/>
    <mergeCell ref="A2:B2"/>
    <mergeCell ref="C2:D2"/>
    <mergeCell ref="E2:H2"/>
    <mergeCell ref="G5:G6"/>
    <mergeCell ref="H5:H6"/>
    <mergeCell ref="A6:D6"/>
    <mergeCell ref="E6:F6"/>
    <mergeCell ref="A3:D3"/>
    <mergeCell ref="E3:F3"/>
  </mergeCells>
  <printOptions/>
  <pageMargins left="0.27" right="0.25" top="0.18" bottom="0.24" header="0.18" footer="0.24"/>
  <pageSetup fitToHeight="1" fitToWidth="1" horizontalDpi="300" verticalDpi="3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PageLayoutView="0" workbookViewId="0" topLeftCell="A7">
      <selection activeCell="F10" sqref="F10"/>
    </sheetView>
  </sheetViews>
  <sheetFormatPr defaultColWidth="9.140625" defaultRowHeight="12.75"/>
  <cols>
    <col min="1" max="1" width="7.00390625" style="0" customWidth="1"/>
    <col min="2" max="2" width="25.00390625" style="11" customWidth="1"/>
    <col min="3" max="3" width="12.57421875" style="11" customWidth="1"/>
    <col min="4" max="4" width="5.8515625" style="11" customWidth="1"/>
    <col min="5" max="6" width="6.00390625" style="0" customWidth="1"/>
    <col min="7" max="7" width="14.421875" style="191" customWidth="1"/>
    <col min="8" max="8" width="13.8515625" style="0" customWidth="1"/>
  </cols>
  <sheetData>
    <row r="1" spans="3:7" ht="13.5" thickBot="1">
      <c r="C1" s="287" t="s">
        <v>20</v>
      </c>
      <c r="D1" s="288"/>
      <c r="G1" s="177"/>
    </row>
    <row r="2" spans="1:8" ht="13.5" thickBot="1">
      <c r="A2" s="320" t="s">
        <v>96</v>
      </c>
      <c r="B2" s="321"/>
      <c r="C2" s="289" t="s">
        <v>21</v>
      </c>
      <c r="D2" s="290"/>
      <c r="E2" s="328" t="s">
        <v>95</v>
      </c>
      <c r="F2" s="329"/>
      <c r="G2" s="330"/>
      <c r="H2" s="331"/>
    </row>
    <row r="3" spans="1:8" ht="12.75">
      <c r="A3" s="281" t="s">
        <v>22</v>
      </c>
      <c r="B3" s="241"/>
      <c r="C3" s="241"/>
      <c r="D3" s="241"/>
      <c r="E3" s="303" t="s">
        <v>23</v>
      </c>
      <c r="F3" s="304"/>
      <c r="G3" s="334" t="s">
        <v>24</v>
      </c>
      <c r="H3" s="335"/>
    </row>
    <row r="4" spans="1:8" ht="12.75">
      <c r="A4" s="325" t="s">
        <v>99</v>
      </c>
      <c r="B4" s="258"/>
      <c r="C4" s="258"/>
      <c r="D4" s="258"/>
      <c r="E4" s="311"/>
      <c r="F4" s="312"/>
      <c r="G4" s="178" t="s">
        <v>25</v>
      </c>
      <c r="H4" s="46" t="s">
        <v>26</v>
      </c>
    </row>
    <row r="5" spans="1:8" ht="12.75">
      <c r="A5" s="326" t="s">
        <v>27</v>
      </c>
      <c r="B5" s="327"/>
      <c r="C5" s="327"/>
      <c r="D5" s="327"/>
      <c r="E5" s="305" t="s">
        <v>28</v>
      </c>
      <c r="F5" s="306"/>
      <c r="G5" s="332"/>
      <c r="H5" s="277"/>
    </row>
    <row r="6" spans="1:8" ht="12.75">
      <c r="A6" s="325">
        <f>'NSF Prop. Wksheet'!B5</f>
        <v>0</v>
      </c>
      <c r="B6" s="258"/>
      <c r="C6" s="258"/>
      <c r="D6" s="258"/>
      <c r="E6" s="311"/>
      <c r="F6" s="312"/>
      <c r="G6" s="333"/>
      <c r="H6" s="278"/>
    </row>
    <row r="7" spans="1:8" ht="12.75">
      <c r="A7" s="294" t="s">
        <v>65</v>
      </c>
      <c r="B7" s="295"/>
      <c r="C7" s="296"/>
      <c r="D7" s="291" t="s">
        <v>29</v>
      </c>
      <c r="E7" s="292"/>
      <c r="F7" s="293"/>
      <c r="G7" s="179" t="s">
        <v>30</v>
      </c>
      <c r="H7" s="52" t="s">
        <v>30</v>
      </c>
    </row>
    <row r="8" spans="1:8" ht="12" customHeight="1">
      <c r="A8" s="297"/>
      <c r="B8" s="298"/>
      <c r="C8" s="299"/>
      <c r="D8" s="322" t="s">
        <v>66</v>
      </c>
      <c r="E8" s="323"/>
      <c r="F8" s="324"/>
      <c r="G8" s="180" t="s">
        <v>31</v>
      </c>
      <c r="H8" s="53" t="s">
        <v>32</v>
      </c>
    </row>
    <row r="9" spans="1:8" ht="12.75">
      <c r="A9" s="300"/>
      <c r="B9" s="301"/>
      <c r="C9" s="302"/>
      <c r="D9" s="47" t="s">
        <v>33</v>
      </c>
      <c r="E9" s="48" t="s">
        <v>34</v>
      </c>
      <c r="F9" s="48" t="s">
        <v>54</v>
      </c>
      <c r="G9" s="181" t="s">
        <v>35</v>
      </c>
      <c r="H9" s="54" t="s">
        <v>36</v>
      </c>
    </row>
    <row r="10" spans="1:8" ht="12.75">
      <c r="A10" s="152">
        <v>1</v>
      </c>
      <c r="B10" s="285" t="str">
        <f>'NSF Prop. Wksheet'!B9</f>
        <v>P.I.</v>
      </c>
      <c r="C10" s="286"/>
      <c r="D10" s="15"/>
      <c r="E10" s="16"/>
      <c r="F10" s="16"/>
      <c r="G10" s="194">
        <f>'NSF Prop. Wksheet'!T9</f>
        <v>0</v>
      </c>
      <c r="H10" s="171">
        <v>0</v>
      </c>
    </row>
    <row r="11" spans="1:8" ht="12.75">
      <c r="A11" s="152">
        <f>A10+1</f>
        <v>2</v>
      </c>
      <c r="B11" s="284" t="str">
        <f>'NSF Prop. Wksheet'!B10</f>
        <v>Co-PI</v>
      </c>
      <c r="C11" s="254"/>
      <c r="D11" s="15"/>
      <c r="E11" s="16"/>
      <c r="F11" s="16"/>
      <c r="G11" s="201">
        <f>'NSF Prop. Wksheet'!T10</f>
        <v>0</v>
      </c>
      <c r="H11" s="17"/>
    </row>
    <row r="12" spans="1:8" ht="12.75">
      <c r="A12" s="152">
        <f>A11+1</f>
        <v>3</v>
      </c>
      <c r="B12" s="284">
        <f>'NSF Prop. Wksheet'!B11</f>
        <v>0</v>
      </c>
      <c r="C12" s="254"/>
      <c r="D12" s="15"/>
      <c r="E12" s="16"/>
      <c r="F12" s="16"/>
      <c r="G12" s="201">
        <f>'NSF Prop. Wksheet'!T11</f>
        <v>0</v>
      </c>
      <c r="H12" s="17"/>
    </row>
    <row r="13" spans="1:8" ht="12.75">
      <c r="A13" s="152">
        <f>A12+1</f>
        <v>4</v>
      </c>
      <c r="B13" s="284">
        <f>'NSF Prop. Wksheet'!B12</f>
        <v>0</v>
      </c>
      <c r="C13" s="254"/>
      <c r="D13" s="15"/>
      <c r="E13" s="16"/>
      <c r="F13" s="16"/>
      <c r="G13" s="201">
        <f>'NSF Prop. Wksheet'!T12</f>
        <v>0</v>
      </c>
      <c r="H13" s="17"/>
    </row>
    <row r="14" spans="1:8" ht="12.75">
      <c r="A14" s="152">
        <f>A13+1</f>
        <v>5</v>
      </c>
      <c r="B14" s="284">
        <f>'NSF Prop. Wksheet'!B13</f>
        <v>0</v>
      </c>
      <c r="C14" s="254"/>
      <c r="D14" s="15"/>
      <c r="E14" s="16"/>
      <c r="F14" s="16"/>
      <c r="G14" s="201">
        <f>'NSF Prop. Wksheet'!T13</f>
        <v>0</v>
      </c>
      <c r="H14" s="17"/>
    </row>
    <row r="15" spans="1:8" ht="12.75">
      <c r="A15" s="152">
        <f>A14+1</f>
        <v>6</v>
      </c>
      <c r="B15" s="284">
        <f>'NSF Prop. Wksheet'!B14</f>
        <v>0</v>
      </c>
      <c r="C15" s="254"/>
      <c r="D15" s="15"/>
      <c r="E15" s="16"/>
      <c r="F15" s="16"/>
      <c r="G15" s="201">
        <f>'NSF Prop. Wksheet'!T14</f>
        <v>0</v>
      </c>
      <c r="H15" s="17"/>
    </row>
    <row r="16" spans="1:8" ht="12.75">
      <c r="A16" s="153">
        <v>7</v>
      </c>
      <c r="B16" s="282" t="s">
        <v>101</v>
      </c>
      <c r="C16" s="283"/>
      <c r="D16" s="18"/>
      <c r="E16" s="19"/>
      <c r="F16" s="19"/>
      <c r="G16" s="201">
        <f>'NSF Prop. Wksheet'!T15</f>
        <v>0</v>
      </c>
      <c r="H16" s="17"/>
    </row>
    <row r="17" spans="1:8" ht="12.75">
      <c r="A17" s="274" t="s">
        <v>37</v>
      </c>
      <c r="B17" s="258"/>
      <c r="C17" s="256"/>
      <c r="D17" s="20"/>
      <c r="E17" s="21"/>
      <c r="F17" s="21"/>
      <c r="G17" s="182"/>
      <c r="H17" s="22"/>
    </row>
    <row r="18" spans="1:8" ht="12.75">
      <c r="A18" s="154">
        <v>1</v>
      </c>
      <c r="B18" s="276" t="str">
        <f>'NSF Prop. Wksheet'!B18</f>
        <v>(   ) Post Doctoral Associates</v>
      </c>
      <c r="C18" s="258"/>
      <c r="D18" s="258"/>
      <c r="E18" s="258"/>
      <c r="F18" s="256"/>
      <c r="G18" s="201">
        <f>'NSF Prop. Wksheet'!T18</f>
        <v>0</v>
      </c>
      <c r="H18" s="17"/>
    </row>
    <row r="19" spans="1:8" ht="12.75">
      <c r="A19" s="154">
        <f>A18+1</f>
        <v>2</v>
      </c>
      <c r="B19" s="275" t="str">
        <f>'NSF Prop. Wksheet'!B19</f>
        <v>(   ) Other professionals (technician,programmer, etc.)</v>
      </c>
      <c r="C19" s="253"/>
      <c r="D19" s="253"/>
      <c r="E19" s="253"/>
      <c r="F19" s="254"/>
      <c r="G19" s="201">
        <f>'NSF Prop. Wksheet'!T19</f>
        <v>0</v>
      </c>
      <c r="H19" s="17"/>
    </row>
    <row r="20" spans="1:8" ht="12.75">
      <c r="A20" s="154">
        <f>A19+1</f>
        <v>3</v>
      </c>
      <c r="B20" s="265" t="str">
        <f>'NSF Prop. Wksheet'!B20</f>
        <v>(   ) Graduate Students</v>
      </c>
      <c r="C20" s="253"/>
      <c r="D20" s="253"/>
      <c r="E20" s="253"/>
      <c r="F20" s="254"/>
      <c r="G20" s="201">
        <f>'NSF Prop. Wksheet'!T20</f>
        <v>0</v>
      </c>
      <c r="H20" s="17"/>
    </row>
    <row r="21" spans="1:8" ht="12.75">
      <c r="A21" s="154">
        <f>A20+1</f>
        <v>4</v>
      </c>
      <c r="B21" s="265" t="str">
        <f>'NSF Prop. Wksheet'!B21</f>
        <v>(    ) Undergraduate Students</v>
      </c>
      <c r="C21" s="253"/>
      <c r="D21" s="253"/>
      <c r="E21" s="253"/>
      <c r="F21" s="254"/>
      <c r="G21" s="201">
        <f>'NSF Prop. Wksheet'!T21</f>
        <v>0</v>
      </c>
      <c r="H21" s="17"/>
    </row>
    <row r="22" spans="1:8" ht="12.75">
      <c r="A22" s="152">
        <f>A21+1</f>
        <v>5</v>
      </c>
      <c r="B22" s="265" t="str">
        <f>'NSF Prop. Wksheet'!B22</f>
        <v>(    ) Secretarial - Clerical (if charged directly)</v>
      </c>
      <c r="C22" s="253"/>
      <c r="D22" s="253"/>
      <c r="E22" s="253"/>
      <c r="F22" s="254"/>
      <c r="G22" s="201">
        <f>'NSF Prop. Wksheet'!T22</f>
        <v>0</v>
      </c>
      <c r="H22" s="17"/>
    </row>
    <row r="23" spans="1:8" ht="12.75">
      <c r="A23" s="152">
        <f>A22+1</f>
        <v>6</v>
      </c>
      <c r="B23" s="265" t="str">
        <f>'NSF Prop. Wksheet'!B23</f>
        <v>(    ) Other; stipend for GT students</v>
      </c>
      <c r="C23" s="253"/>
      <c r="D23" s="253"/>
      <c r="E23" s="253"/>
      <c r="F23" s="254"/>
      <c r="G23" s="201">
        <f>'NSF Prop. Wksheet'!T23</f>
        <v>0</v>
      </c>
      <c r="H23" s="17"/>
    </row>
    <row r="24" spans="1:8" ht="12.75">
      <c r="A24" s="147"/>
      <c r="B24" s="284" t="s">
        <v>68</v>
      </c>
      <c r="C24" s="253"/>
      <c r="D24" s="253"/>
      <c r="E24" s="253"/>
      <c r="F24" s="254"/>
      <c r="G24" s="194">
        <f>'NSF Prop. Wksheet'!T24</f>
        <v>0</v>
      </c>
      <c r="H24" s="17"/>
    </row>
    <row r="25" spans="1:8" ht="12.75">
      <c r="A25" s="252" t="s">
        <v>38</v>
      </c>
      <c r="B25" s="253"/>
      <c r="C25" s="253"/>
      <c r="D25" s="253"/>
      <c r="E25" s="253"/>
      <c r="F25" s="254"/>
      <c r="G25" s="201">
        <f>SUM('NSF Prop. Wksheet'!T30)</f>
        <v>0</v>
      </c>
      <c r="H25" s="17"/>
    </row>
    <row r="26" spans="1:8" ht="12.75">
      <c r="A26" s="147"/>
      <c r="B26" s="284" t="s">
        <v>83</v>
      </c>
      <c r="C26" s="253"/>
      <c r="D26" s="253"/>
      <c r="E26" s="253"/>
      <c r="F26" s="254"/>
      <c r="G26" s="194">
        <f>SUM(G24:G25)</f>
        <v>0</v>
      </c>
      <c r="H26" s="17"/>
    </row>
    <row r="27" spans="1:8" ht="12.75">
      <c r="A27" s="247" t="s">
        <v>59</v>
      </c>
      <c r="B27" s="248"/>
      <c r="C27" s="248"/>
      <c r="D27" s="248"/>
      <c r="E27" s="248"/>
      <c r="F27" s="249"/>
      <c r="G27" s="183"/>
      <c r="H27" s="25"/>
    </row>
    <row r="28" spans="1:8" ht="12.75">
      <c r="A28" s="266"/>
      <c r="B28" s="267"/>
      <c r="C28" s="267"/>
      <c r="D28" s="267"/>
      <c r="E28" s="267"/>
      <c r="F28" s="268"/>
      <c r="G28" s="184"/>
      <c r="H28" s="28"/>
    </row>
    <row r="29" spans="1:8" ht="12.75">
      <c r="A29" s="266" t="s">
        <v>39</v>
      </c>
      <c r="B29" s="267"/>
      <c r="C29" s="267"/>
      <c r="D29" s="267"/>
      <c r="E29" s="267"/>
      <c r="F29" s="268"/>
      <c r="G29" s="184"/>
      <c r="H29" s="28"/>
    </row>
    <row r="30" spans="1:8" ht="12.75">
      <c r="A30" s="146"/>
      <c r="B30" s="174" t="s">
        <v>69</v>
      </c>
      <c r="C30" s="172"/>
      <c r="D30" s="172"/>
      <c r="E30" s="172"/>
      <c r="F30" s="173"/>
      <c r="G30" s="194">
        <f>SUM('NSF Prop. Wksheet'!T34)</f>
        <v>0</v>
      </c>
      <c r="H30" s="17"/>
    </row>
    <row r="31" spans="1:8" ht="12.75">
      <c r="A31" s="272" t="s">
        <v>72</v>
      </c>
      <c r="B31" s="269" t="s">
        <v>70</v>
      </c>
      <c r="C31" s="248"/>
      <c r="D31" s="248"/>
      <c r="E31" s="248"/>
      <c r="F31" s="249"/>
      <c r="G31" s="201">
        <f>SUM('NSF Prop. Wksheet'!T37)</f>
        <v>0</v>
      </c>
      <c r="H31" s="17"/>
    </row>
    <row r="32" spans="1:8" ht="12.75">
      <c r="A32" s="273"/>
      <c r="B32" s="270" t="s">
        <v>71</v>
      </c>
      <c r="C32" s="271"/>
      <c r="D32" s="271"/>
      <c r="E32" s="271"/>
      <c r="F32" s="268"/>
      <c r="G32" s="201">
        <f>SUM('NSF Prop. Wksheet'!T38)</f>
        <v>0</v>
      </c>
      <c r="H32" s="17"/>
    </row>
    <row r="33" spans="1:8" ht="12.75">
      <c r="A33" s="315" t="s">
        <v>40</v>
      </c>
      <c r="B33" s="316"/>
      <c r="C33" s="316"/>
      <c r="D33" s="316"/>
      <c r="E33" s="316"/>
      <c r="F33" s="317"/>
      <c r="G33" s="185"/>
      <c r="H33" s="28"/>
    </row>
    <row r="34" spans="1:8" ht="12.75">
      <c r="A34" s="151">
        <f>'NSF Prop. Wksheet'!A42</f>
        <v>1</v>
      </c>
      <c r="B34" s="149" t="str">
        <f>'NSF Prop. Wksheet'!B42</f>
        <v>Stipends</v>
      </c>
      <c r="C34" s="200">
        <f>'NSF Prop. Wksheet'!T42</f>
        <v>0</v>
      </c>
      <c r="D34" s="14"/>
      <c r="E34" s="26"/>
      <c r="F34" s="27"/>
      <c r="G34" s="184"/>
      <c r="H34" s="28"/>
    </row>
    <row r="35" spans="1:8" ht="12.75">
      <c r="A35" s="151">
        <f>'NSF Prop. Wksheet'!A43</f>
        <v>2</v>
      </c>
      <c r="B35" s="149" t="str">
        <f>'NSF Prop. Wksheet'!B43</f>
        <v>Travel</v>
      </c>
      <c r="C35" s="200">
        <f>'NSF Prop. Wksheet'!T43</f>
        <v>0</v>
      </c>
      <c r="D35" s="14"/>
      <c r="E35" s="26"/>
      <c r="F35" s="27"/>
      <c r="G35" s="184"/>
      <c r="H35" s="28"/>
    </row>
    <row r="36" spans="1:8" ht="12.75">
      <c r="A36" s="151">
        <f>'NSF Prop. Wksheet'!A44</f>
        <v>3</v>
      </c>
      <c r="B36" s="149" t="str">
        <f>'NSF Prop. Wksheet'!B44</f>
        <v>Subsistence</v>
      </c>
      <c r="C36" s="200">
        <f>'NSF Prop. Wksheet'!T44</f>
        <v>0</v>
      </c>
      <c r="D36" s="14"/>
      <c r="E36" s="26"/>
      <c r="F36" s="27"/>
      <c r="G36" s="184"/>
      <c r="H36" s="28"/>
    </row>
    <row r="37" spans="1:8" ht="12.75">
      <c r="A37" s="138">
        <f>'NSF Prop. Wksheet'!A45</f>
        <v>4</v>
      </c>
      <c r="B37" s="159" t="str">
        <f>'NSF Prop. Wksheet'!B45</f>
        <v>Other</v>
      </c>
      <c r="C37" s="200">
        <f>'NSF Prop. Wksheet'!T45</f>
        <v>0</v>
      </c>
      <c r="D37" s="13"/>
      <c r="E37" s="23"/>
      <c r="F37" s="24"/>
      <c r="G37" s="186"/>
      <c r="H37" s="29"/>
    </row>
    <row r="38" spans="1:8" ht="12.75">
      <c r="A38" s="176"/>
      <c r="B38" s="135" t="s">
        <v>94</v>
      </c>
      <c r="C38" s="139"/>
      <c r="D38" s="139"/>
      <c r="E38" s="139"/>
      <c r="F38" s="136"/>
      <c r="G38" s="201">
        <f>SUM('NSF Prop. Wksheet'!T46)</f>
        <v>0</v>
      </c>
      <c r="H38" s="17"/>
    </row>
    <row r="39" spans="1:8" ht="12.75">
      <c r="A39" s="252" t="s">
        <v>41</v>
      </c>
      <c r="B39" s="253"/>
      <c r="C39" s="253"/>
      <c r="D39" s="253"/>
      <c r="E39" s="253"/>
      <c r="F39" s="254"/>
      <c r="G39" s="182"/>
      <c r="H39" s="22"/>
    </row>
    <row r="40" spans="1:8" ht="12.75">
      <c r="A40" s="156">
        <f>'NSF Prop. Wksheet'!A49</f>
        <v>1</v>
      </c>
      <c r="B40" s="157" t="str">
        <f>'NSF Prop. Wksheet'!B49</f>
        <v>Materials and Supplies</v>
      </c>
      <c r="C40" s="139"/>
      <c r="D40" s="139"/>
      <c r="E40" s="139"/>
      <c r="F40" s="136"/>
      <c r="G40" s="201">
        <f>'NSF Prop. Wksheet'!T49</f>
        <v>0</v>
      </c>
      <c r="H40" s="17"/>
    </row>
    <row r="41" spans="1:8" ht="12.75">
      <c r="A41" s="156">
        <f>'NSF Prop. Wksheet'!A50</f>
        <v>2</v>
      </c>
      <c r="B41" s="158" t="str">
        <f>'NSF Prop. Wksheet'!B50</f>
        <v>Publication Costs/Documentation/Dissemination</v>
      </c>
      <c r="C41" s="139"/>
      <c r="D41" s="139"/>
      <c r="E41" s="139"/>
      <c r="F41" s="136"/>
      <c r="G41" s="201">
        <f>'NSF Prop. Wksheet'!T50</f>
        <v>0</v>
      </c>
      <c r="H41" s="17"/>
    </row>
    <row r="42" spans="1:8" ht="12.75">
      <c r="A42" s="156">
        <f>'NSF Prop. Wksheet'!A51</f>
        <v>3</v>
      </c>
      <c r="B42" s="149" t="str">
        <f>'NSF Prop. Wksheet'!B51</f>
        <v>Consultant Services</v>
      </c>
      <c r="C42" s="139"/>
      <c r="D42" s="139"/>
      <c r="E42" s="139"/>
      <c r="F42" s="136"/>
      <c r="G42" s="201">
        <f>'NSF Prop. Wksheet'!T51</f>
        <v>0</v>
      </c>
      <c r="H42" s="17"/>
    </row>
    <row r="43" spans="1:8" ht="12.75">
      <c r="A43" s="156">
        <f>'NSF Prop. Wksheet'!A52</f>
        <v>4</v>
      </c>
      <c r="B43" s="157" t="str">
        <f>'NSF Prop. Wksheet'!B52</f>
        <v>Computer Services</v>
      </c>
      <c r="C43" s="139"/>
      <c r="D43" s="139"/>
      <c r="E43" s="139"/>
      <c r="F43" s="136"/>
      <c r="G43" s="201">
        <f>'NSF Prop. Wksheet'!T52</f>
        <v>0</v>
      </c>
      <c r="H43" s="17"/>
    </row>
    <row r="44" spans="1:8" ht="12.75">
      <c r="A44" s="156">
        <f>'NSF Prop. Wksheet'!A53</f>
        <v>5</v>
      </c>
      <c r="B44" s="157" t="str">
        <f>'NSF Prop. Wksheet'!B53</f>
        <v>Subawards - Subcontractors (first 25K)</v>
      </c>
      <c r="C44" s="139"/>
      <c r="D44" s="139"/>
      <c r="E44" s="139"/>
      <c r="F44" s="136"/>
      <c r="G44" s="201">
        <f>'NSF Prop. Wksheet'!T53</f>
        <v>0</v>
      </c>
      <c r="H44" s="17"/>
    </row>
    <row r="45" spans="1:8" ht="12.75">
      <c r="A45" s="137">
        <f>'NSF Prop. Wksheet'!A55</f>
        <v>7</v>
      </c>
      <c r="B45" s="158" t="str">
        <f>'NSF Prop. Wksheet'!B55</f>
        <v>Other - Graduate Tuition Remission</v>
      </c>
      <c r="C45" s="139"/>
      <c r="D45" s="139"/>
      <c r="E45" s="139"/>
      <c r="F45" s="136"/>
      <c r="G45" s="201">
        <f>'NSF Prop. Wksheet'!T55</f>
        <v>0</v>
      </c>
      <c r="H45" s="17"/>
    </row>
    <row r="46" spans="1:8" ht="12.75">
      <c r="A46" s="146"/>
      <c r="B46" s="135" t="s">
        <v>16</v>
      </c>
      <c r="C46" s="41"/>
      <c r="D46" s="41"/>
      <c r="E46" s="41"/>
      <c r="F46" s="42"/>
      <c r="G46" s="194">
        <f>SUM(G40:G45)</f>
        <v>0</v>
      </c>
      <c r="H46" s="17"/>
    </row>
    <row r="47" spans="1:8" ht="12.75">
      <c r="A47" s="252" t="s">
        <v>42</v>
      </c>
      <c r="B47" s="253"/>
      <c r="C47" s="253"/>
      <c r="D47" s="253"/>
      <c r="E47" s="253"/>
      <c r="F47" s="254"/>
      <c r="G47" s="195">
        <f>SUM(G46,G38,G31,G32,G30,G26)</f>
        <v>0</v>
      </c>
      <c r="H47" s="17"/>
    </row>
    <row r="48" spans="1:8" ht="12.75">
      <c r="A48" s="247" t="s">
        <v>60</v>
      </c>
      <c r="B48" s="248"/>
      <c r="C48" s="248"/>
      <c r="D48" s="248"/>
      <c r="E48" s="248"/>
      <c r="F48" s="249"/>
      <c r="G48" s="187"/>
      <c r="H48" s="30"/>
    </row>
    <row r="49" spans="1:8" ht="12.75">
      <c r="A49" s="318"/>
      <c r="B49" s="319"/>
      <c r="C49" s="319"/>
      <c r="D49" s="319"/>
      <c r="E49" s="150">
        <f>'NSF Prop. Wksheet'!C60</f>
        <v>0.578</v>
      </c>
      <c r="F49" s="26"/>
      <c r="G49" s="188"/>
      <c r="H49" s="31"/>
    </row>
    <row r="50" spans="1:8" ht="12.75">
      <c r="A50" s="175"/>
      <c r="B50" s="264" t="s">
        <v>84</v>
      </c>
      <c r="C50" s="258"/>
      <c r="D50" s="258"/>
      <c r="E50" s="258"/>
      <c r="F50" s="256"/>
      <c r="G50" s="196">
        <f>SUM('NSF Prop. Wksheet'!T60)</f>
        <v>0</v>
      </c>
      <c r="H50" s="32"/>
    </row>
    <row r="51" spans="1:8" ht="12.75">
      <c r="A51" s="252" t="s">
        <v>43</v>
      </c>
      <c r="B51" s="253"/>
      <c r="C51" s="253"/>
      <c r="D51" s="253"/>
      <c r="E51" s="253"/>
      <c r="F51" s="254"/>
      <c r="G51" s="195">
        <f>SUM(G47,G50)</f>
        <v>0</v>
      </c>
      <c r="H51" s="33"/>
    </row>
    <row r="52" spans="1:8" ht="12.75">
      <c r="A52" s="252" t="s">
        <v>85</v>
      </c>
      <c r="B52" s="253"/>
      <c r="C52" s="253"/>
      <c r="D52" s="253"/>
      <c r="E52" s="253"/>
      <c r="F52" s="254"/>
      <c r="G52" s="194">
        <f>'NSF Prop. Wksheet'!T64</f>
        <v>0</v>
      </c>
      <c r="H52" s="17"/>
    </row>
    <row r="53" spans="1:8" ht="12.75">
      <c r="A53" s="252" t="s">
        <v>44</v>
      </c>
      <c r="B53" s="253"/>
      <c r="C53" s="253"/>
      <c r="D53" s="253"/>
      <c r="E53" s="253"/>
      <c r="F53" s="254"/>
      <c r="G53" s="197">
        <f>SUM(G51-G52)</f>
        <v>0</v>
      </c>
      <c r="H53" s="33"/>
    </row>
    <row r="54" spans="1:8" ht="12.75">
      <c r="A54" s="43" t="s">
        <v>86</v>
      </c>
      <c r="B54" s="44"/>
      <c r="C54" s="199">
        <f>'NSF Prop. Wksheet'!T68</f>
        <v>0</v>
      </c>
      <c r="D54" s="160" t="s">
        <v>87</v>
      </c>
      <c r="E54" s="139"/>
      <c r="F54" s="139"/>
      <c r="G54" s="198">
        <v>0</v>
      </c>
      <c r="H54" s="162"/>
    </row>
    <row r="55" spans="1:8" ht="12.75">
      <c r="A55" s="247" t="s">
        <v>45</v>
      </c>
      <c r="B55" s="248"/>
      <c r="C55" s="249"/>
      <c r="D55" s="243" t="s">
        <v>46</v>
      </c>
      <c r="E55" s="244"/>
      <c r="F55" s="337" t="s">
        <v>47</v>
      </c>
      <c r="G55" s="338"/>
      <c r="H55" s="339"/>
    </row>
    <row r="56" spans="1:8" ht="12.75">
      <c r="A56" s="257"/>
      <c r="B56" s="258"/>
      <c r="C56" s="256"/>
      <c r="D56" s="255"/>
      <c r="E56" s="256"/>
      <c r="F56" s="340" t="s">
        <v>48</v>
      </c>
      <c r="G56" s="341"/>
      <c r="H56" s="342"/>
    </row>
    <row r="57" spans="1:8" ht="12.75">
      <c r="A57" s="247" t="s">
        <v>49</v>
      </c>
      <c r="B57" s="248"/>
      <c r="C57" s="249"/>
      <c r="D57" s="243" t="s">
        <v>46</v>
      </c>
      <c r="E57" s="244"/>
      <c r="F57" s="34" t="s">
        <v>50</v>
      </c>
      <c r="G57" s="189" t="s">
        <v>51</v>
      </c>
      <c r="H57" s="36" t="s">
        <v>52</v>
      </c>
    </row>
    <row r="58" spans="1:8" ht="17.25" customHeight="1" thickBot="1">
      <c r="A58" s="250"/>
      <c r="B58" s="251"/>
      <c r="C58" s="246"/>
      <c r="D58" s="245"/>
      <c r="E58" s="246"/>
      <c r="F58" s="37"/>
      <c r="G58" s="190"/>
      <c r="H58" s="38"/>
    </row>
    <row r="59" spans="1:4" ht="12.75">
      <c r="A59" s="39" t="s">
        <v>62</v>
      </c>
      <c r="D59" s="40" t="s">
        <v>63</v>
      </c>
    </row>
  </sheetData>
  <sheetProtection/>
  <mergeCells count="60">
    <mergeCell ref="C1:D1"/>
    <mergeCell ref="A2:B2"/>
    <mergeCell ref="C2:D2"/>
    <mergeCell ref="E2:H2"/>
    <mergeCell ref="A3:D3"/>
    <mergeCell ref="E3:F3"/>
    <mergeCell ref="G3:H3"/>
    <mergeCell ref="A4:D4"/>
    <mergeCell ref="E4:F4"/>
    <mergeCell ref="A5:D5"/>
    <mergeCell ref="E5:F5"/>
    <mergeCell ref="G5:G6"/>
    <mergeCell ref="H5:H6"/>
    <mergeCell ref="A6:D6"/>
    <mergeCell ref="E6:F6"/>
    <mergeCell ref="A7:C9"/>
    <mergeCell ref="D7:F7"/>
    <mergeCell ref="D8:F8"/>
    <mergeCell ref="B10:C10"/>
    <mergeCell ref="B11:C11"/>
    <mergeCell ref="B12:C12"/>
    <mergeCell ref="B13:C13"/>
    <mergeCell ref="B14:C14"/>
    <mergeCell ref="B15:C15"/>
    <mergeCell ref="B16:C16"/>
    <mergeCell ref="A17:C17"/>
    <mergeCell ref="B18:F18"/>
    <mergeCell ref="B19:F19"/>
    <mergeCell ref="B20:F20"/>
    <mergeCell ref="B21:F21"/>
    <mergeCell ref="B22:F22"/>
    <mergeCell ref="B23:F23"/>
    <mergeCell ref="B24:F24"/>
    <mergeCell ref="A25:F25"/>
    <mergeCell ref="B26:F26"/>
    <mergeCell ref="A27:F27"/>
    <mergeCell ref="A28:F28"/>
    <mergeCell ref="A29:F29"/>
    <mergeCell ref="A31:A32"/>
    <mergeCell ref="B31:F31"/>
    <mergeCell ref="B32:F32"/>
    <mergeCell ref="A55:C55"/>
    <mergeCell ref="D55:E55"/>
    <mergeCell ref="F55:H55"/>
    <mergeCell ref="A33:F33"/>
    <mergeCell ref="A39:F39"/>
    <mergeCell ref="A47:F47"/>
    <mergeCell ref="A48:F48"/>
    <mergeCell ref="A49:D49"/>
    <mergeCell ref="B50:F50"/>
    <mergeCell ref="A58:C58"/>
    <mergeCell ref="D58:E58"/>
    <mergeCell ref="A56:C56"/>
    <mergeCell ref="D56:E56"/>
    <mergeCell ref="A51:F51"/>
    <mergeCell ref="A52:F52"/>
    <mergeCell ref="F56:H56"/>
    <mergeCell ref="A57:C57"/>
    <mergeCell ref="D57:E57"/>
    <mergeCell ref="A53:F53"/>
  </mergeCells>
  <printOptions/>
  <pageMargins left="0.25" right="0.25" top="0.35" bottom="0.24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 Ga.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Greene</dc:creator>
  <cp:keywords/>
  <dc:description/>
  <cp:lastModifiedBy>Selman, David J</cp:lastModifiedBy>
  <cp:lastPrinted>2010-07-14T20:09:02Z</cp:lastPrinted>
  <dcterms:created xsi:type="dcterms:W3CDTF">1998-07-30T14:58:44Z</dcterms:created>
  <dcterms:modified xsi:type="dcterms:W3CDTF">2017-09-01T12:33:42Z</dcterms:modified>
  <cp:category/>
  <cp:version/>
  <cp:contentType/>
  <cp:contentStatus/>
</cp:coreProperties>
</file>